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20685" windowHeight="11340" activeTab="0"/>
  </bookViews>
  <sheets>
    <sheet name="notes" sheetId="1" r:id="rId1"/>
    <sheet name="CDI" sheetId="2" r:id="rId2"/>
    <sheet name="sites" sheetId="3" r:id="rId3"/>
    <sheet name="equations" sheetId="4" r:id="rId4"/>
    <sheet name="Site1" sheetId="5" r:id="rId5"/>
    <sheet name="Site2" sheetId="6" r:id="rId6"/>
    <sheet name="Site3" sheetId="7" r:id="rId7"/>
  </sheets>
  <definedNames/>
  <calcPr fullCalcOnLoad="1"/>
</workbook>
</file>

<file path=xl/sharedStrings.xml><?xml version="1.0" encoding="utf-8"?>
<sst xmlns="http://schemas.openxmlformats.org/spreadsheetml/2006/main" count="1153" uniqueCount="160">
  <si>
    <t>This file calculates the Climate Decomposition Index (CDI) using the Lloyd and Taylor (1995) temperature function (see "equations" worksheet; Adair et al. 2008)</t>
  </si>
  <si>
    <t>5-</t>
  </si>
  <si>
    <t xml:space="preserve">There is some example data in the "sites" and "Site1-3" worksheets that should be deleted/replaced. </t>
  </si>
  <si>
    <t>Average annual</t>
  </si>
  <si>
    <t>declin</t>
  </si>
  <si>
    <t>par1</t>
  </si>
  <si>
    <t>par2</t>
  </si>
  <si>
    <t>ahou</t>
  </si>
  <si>
    <t>shwave</t>
  </si>
  <si>
    <t>trange</t>
  </si>
  <si>
    <t>tmean</t>
  </si>
  <si>
    <t>daypet</t>
  </si>
  <si>
    <t>monpet</t>
  </si>
  <si>
    <t>wfunc</t>
  </si>
  <si>
    <t>tfunc</t>
  </si>
  <si>
    <t>defac</t>
  </si>
  <si>
    <t>Average defac --&gt;</t>
  </si>
  <si>
    <t>Standard deviation -&gt;</t>
  </si>
  <si>
    <t>42o44'N</t>
  </si>
  <si>
    <t>08o45'W</t>
  </si>
  <si>
    <t>Long - decimal</t>
  </si>
  <si>
    <t>48o17'N</t>
  </si>
  <si>
    <t>02o41'E</t>
  </si>
  <si>
    <t>59o38'N</t>
  </si>
  <si>
    <t>14o58'E</t>
  </si>
  <si>
    <t>site1</t>
  </si>
  <si>
    <t>site2</t>
  </si>
  <si>
    <t>site3</t>
  </si>
  <si>
    <t>S1</t>
  </si>
  <si>
    <t>S2</t>
  </si>
  <si>
    <t>S3</t>
  </si>
  <si>
    <t>These values are needed to calculate CDI</t>
  </si>
  <si>
    <t>Add or delete rows of data below as needed</t>
  </si>
  <si>
    <t>Only cell formulas are below; do not change below, unless to copy and add or delete unneeded rows</t>
  </si>
  <si>
    <t>three example rows (1 yr) of data are shown here</t>
  </si>
  <si>
    <t>&lt;---Here, 0.005498 is the "no data" value. To calculate CDI you will need to delete rows with equations that do not reference data</t>
  </si>
  <si>
    <t>Parameter values as in Adair et al. (2008) Global Change Biology 14:2636-2660</t>
  </si>
  <si>
    <t>PI/x</t>
  </si>
  <si>
    <t>non-normalized</t>
  </si>
  <si>
    <t xml:space="preserve">tcalc = CDIlt(stemp, teff(1), teff(2), teff(3), teff(4)) </t>
  </si>
  <si>
    <t>tfunc = [TEFF(1)/a] * EXP([TEFF(2)/b]*(1/[TEFF(3)/c] - 1 / ((273 + Tmean) - [TEFF(4)/d])))</t>
  </si>
  <si>
    <t>CDIlt = a * EXP(b*(1/c - 1 / ((273 + Tmean) - d)))</t>
  </si>
  <si>
    <t xml:space="preserve">      daypet = const1 * (tmean + const2) * sqrt(trange) * (shwave(mnum, sitlat) / langleys2watts)</t>
  </si>
  <si>
    <t>To calculate climate decompostion index (CDI)</t>
  </si>
  <si>
    <t>1-</t>
  </si>
  <si>
    <t>Enter site information into the "sites" worksheet.</t>
  </si>
  <si>
    <t>Data needed to calculate CDI:</t>
  </si>
  <si>
    <t>Decimal Lat/Long</t>
  </si>
  <si>
    <t xml:space="preserve">2- </t>
  </si>
  <si>
    <t>monthly precipitation</t>
  </si>
  <si>
    <t>AND</t>
  </si>
  <si>
    <t>minimum monthly temperature</t>
  </si>
  <si>
    <t>maximum monthly temperature</t>
  </si>
  <si>
    <t>OR</t>
  </si>
  <si>
    <t>mean monthly temperature</t>
  </si>
  <si>
    <t xml:space="preserve">3- </t>
  </si>
  <si>
    <t>Rows may need to be added or deleted on the Site worksheets to calculate CDI properly (see worksheet)</t>
  </si>
  <si>
    <t>4-</t>
  </si>
  <si>
    <t>Site1</t>
  </si>
  <si>
    <t>Site2</t>
  </si>
  <si>
    <t>Site3</t>
  </si>
  <si>
    <t>If there are more than three sites, rows will need to be added on the "CDI" and "sites" worksheets and one worksheet per site will need to be added to the file.</t>
  </si>
  <si>
    <t>On the "Site1 - 3" worksheets, add monthly climate data by year for the time period over which you want to calculate CDI</t>
  </si>
  <si>
    <t>SITE</t>
  </si>
  <si>
    <t>SITE CODE</t>
  </si>
  <si>
    <t>Latitude</t>
  </si>
  <si>
    <t>Longitude</t>
  </si>
  <si>
    <t>Lat - decimal</t>
  </si>
  <si>
    <t>TFUNC</t>
  </si>
  <si>
    <t>TEFF(1)/a</t>
  </si>
  <si>
    <t>TEFF(2)/b</t>
  </si>
  <si>
    <t>TEFF(3)/c</t>
  </si>
  <si>
    <t>TEFF(4)/d</t>
  </si>
  <si>
    <t>tfunc = tcalc(stemp, teff)</t>
  </si>
  <si>
    <t>WFUNC</t>
  </si>
  <si>
    <t>wfunc = 1./(1. + 30.0 * exp(-8.5 * rprpet))</t>
  </si>
  <si>
    <t>Where:</t>
  </si>
  <si>
    <t>rprpet = prec / PET</t>
  </si>
  <si>
    <t>PET</t>
  </si>
  <si>
    <t>CONST1</t>
  </si>
  <si>
    <t>CONST2</t>
  </si>
  <si>
    <t>LANGLEYS2WATTS</t>
  </si>
  <si>
    <t>FWLOSS(4)</t>
  </si>
  <si>
    <t xml:space="preserve">      trange = maxtmp(mnum) - mintmp(mnum)</t>
  </si>
  <si>
    <t xml:space="preserve">      tmean = (maxtmp(mnum) + mintmp(mnum))/2.0</t>
  </si>
  <si>
    <t>c ... Calculate monthly PET amount and convert mm to cm */</t>
  </si>
  <si>
    <t xml:space="preserve">      monpet = (daypet * 30.) / 10.</t>
  </si>
  <si>
    <t xml:space="preserve">      if (monpet .lt. 0.5) then</t>
  </si>
  <si>
    <t xml:space="preserve">        monpet = 0.5</t>
  </si>
  <si>
    <t xml:space="preserve">      endif</t>
  </si>
  <si>
    <t>c ... fwloss(4) is a modifier for PET loss.   vek may90</t>
  </si>
  <si>
    <t xml:space="preserve">      pevap = monpet*fwloss(4)</t>
  </si>
  <si>
    <t>SHWAVE</t>
  </si>
  <si>
    <t>TRANSCOF</t>
  </si>
  <si>
    <t>JDAY1</t>
  </si>
  <si>
    <t>JDAY2</t>
  </si>
  <si>
    <t>JDAY3</t>
  </si>
  <si>
    <t>JDAY4</t>
  </si>
  <si>
    <t>JDAY5</t>
  </si>
  <si>
    <t>JDAY6</t>
  </si>
  <si>
    <t>c ... Convert latitude from degrees to radians</t>
  </si>
  <si>
    <t xml:space="preserve">      rlatitude = sitlat * (PI / 180.0)</t>
  </si>
  <si>
    <t>JDAY7</t>
  </si>
  <si>
    <t>JDAY8</t>
  </si>
  <si>
    <t>JDAY9</t>
  </si>
  <si>
    <t>JDAY10</t>
  </si>
  <si>
    <t>JDAY11</t>
  </si>
  <si>
    <t>JDAY12</t>
  </si>
  <si>
    <t>c ... Calculate the short wave solar radiation on a clear day using a</t>
  </si>
  <si>
    <t>c ... equation presented by Sellers(1965)</t>
  </si>
  <si>
    <t xml:space="preserve">      declin=0.401426*sin(6.283185*(real(jday(month))-77.0)/365.0)</t>
  </si>
  <si>
    <t>NOTE:</t>
  </si>
  <si>
    <t>ATAN2 in Excel = atan2(x, y)</t>
  </si>
  <si>
    <t xml:space="preserve">      temp = 1.0-(-tan(rlatitude)*tan(declin))**2</t>
  </si>
  <si>
    <t>ATAN2 in Fortran = atan2(y, x)</t>
  </si>
  <si>
    <t xml:space="preserve">      if (temp .lt. 0.0) then</t>
  </si>
  <si>
    <t xml:space="preserve">        temp = 0.0</t>
  </si>
  <si>
    <t xml:space="preserve">      par1=sqrt(temp)</t>
  </si>
  <si>
    <t xml:space="preserve">      par2=(-tan(rlatitude)*tan(declin))</t>
  </si>
  <si>
    <t xml:space="preserve">      ahou=atan2(par1,par2)</t>
  </si>
  <si>
    <t xml:space="preserve">      if(ahou.lt.0.0) then</t>
  </si>
  <si>
    <t xml:space="preserve">        ahou=0.0</t>
  </si>
  <si>
    <t xml:space="preserve">      solrad=917.0*transcof(month)*(ahou*sin(rlatitude)*sin(declin)+</t>
  </si>
  <si>
    <t xml:space="preserve">     &amp;       cos(rlatitude)*cos(declin)*sin(ahou))</t>
  </si>
  <si>
    <t>c ... Determine the short wave radiation outside the atmosphere</t>
  </si>
  <si>
    <t xml:space="preserve">      shwave=solrad/transcof(month)</t>
  </si>
  <si>
    <t>DEFAC - Average</t>
  </si>
  <si>
    <t>Jan</t>
  </si>
  <si>
    <t>Feb</t>
  </si>
  <si>
    <t>Mar</t>
  </si>
  <si>
    <t>Apr</t>
  </si>
  <si>
    <t>May</t>
  </si>
  <si>
    <t>Jun</t>
  </si>
  <si>
    <t>Jul</t>
  </si>
  <si>
    <t>Aug</t>
  </si>
  <si>
    <t>Sep</t>
  </si>
  <si>
    <t>Oct</t>
  </si>
  <si>
    <t>Nov</t>
  </si>
  <si>
    <t>Dec</t>
  </si>
  <si>
    <t>Average Annual</t>
  </si>
  <si>
    <t>DEFAC - Standard deviation</t>
  </si>
  <si>
    <t>Annual</t>
  </si>
  <si>
    <t>&lt;-- This value represents the standard deviation of the average annual defac values for the site,</t>
  </si>
  <si>
    <t>prec</t>
  </si>
  <si>
    <t>tmin</t>
  </si>
  <si>
    <t>tmax</t>
  </si>
  <si>
    <t>Radians</t>
  </si>
  <si>
    <t>DELETE these data when you add in your own</t>
  </si>
  <si>
    <t>Year</t>
  </si>
  <si>
    <t xml:space="preserve">April </t>
  </si>
  <si>
    <t>June</t>
  </si>
  <si>
    <t>July</t>
  </si>
  <si>
    <t>Sept</t>
  </si>
  <si>
    <t xml:space="preserve">Oct </t>
  </si>
  <si>
    <t>Do not change below, unless to copy and add or delete unneeded rows</t>
  </si>
  <si>
    <t>Do not change these values unless you really know what you're doing!</t>
  </si>
  <si>
    <t>Data</t>
  </si>
  <si>
    <t>If rows are added, you must add the CDI cells to the average and standard deviation calculation (currently rows 175 &amp; 176 on the Site1 - 3 worksheets)</t>
  </si>
  <si>
    <t>Rows on these worksheets will need to be added or deleted, depending on how many years of data you use</t>
  </si>
  <si>
    <t>If you add rows, remember to add the CDI cells to the average and standard deviation calculation below (rows 175 &amp; 176)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</si>
</sst>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0.000"/>
  </numFmts>
  <fonts count="8">
    <font>
      <sz val="10"/>
      <name val="Arial"/>
      <family val="0"/>
    </font>
    <font>
      <u val="single"/>
      <sz val="10"/>
      <color indexed="36"/>
      <name val="Arial"/>
      <family val="0"/>
    </font>
    <font>
      <u val="single"/>
      <sz val="10"/>
      <color indexed="12"/>
      <name val="Arial"/>
      <family val="0"/>
    </font>
    <font>
      <sz val="8"/>
      <name val="Arial"/>
      <family val="2"/>
    </font>
    <font>
      <b/>
      <u val="single"/>
      <sz val="10"/>
      <name val="Arial"/>
      <family val="2"/>
    </font>
    <font>
      <b/>
      <sz val="10"/>
      <name val="Arial"/>
      <family val="2"/>
    </font>
    <font>
      <sz val="10"/>
      <name val="Lucida Grande"/>
      <family val="0"/>
    </font>
    <font>
      <sz val="10"/>
      <name val="Verdana"/>
      <family val="0"/>
    </font>
  </fonts>
  <fills count="6">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2"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3" fillId="0" borderId="0" xfId="0" applyFont="1" applyAlignment="1">
      <alignment/>
    </xf>
    <xf numFmtId="164" fontId="0" fillId="0" borderId="0" xfId="0" applyNumberForma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1" xfId="0" applyBorder="1" applyAlignment="1">
      <alignment/>
    </xf>
    <xf numFmtId="0" fontId="4" fillId="0" borderId="0" xfId="0" applyFont="1" applyAlignment="1">
      <alignment/>
    </xf>
    <xf numFmtId="0" fontId="5" fillId="0" borderId="0" xfId="0" applyFont="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F21" sqref="F21"/>
    </sheetView>
  </sheetViews>
  <sheetFormatPr defaultColWidth="9.140625" defaultRowHeight="12.75"/>
  <cols>
    <col min="1" max="1" width="4.00390625" style="0" customWidth="1"/>
    <col min="2" max="3" width="8.8515625" style="0" customWidth="1"/>
    <col min="4" max="4" width="1.7109375" style="0" customWidth="1"/>
    <col min="5" max="16384" width="8.8515625" style="0" customWidth="1"/>
  </cols>
  <sheetData>
    <row r="1" ht="12.75">
      <c r="A1" s="22" t="s">
        <v>0</v>
      </c>
    </row>
    <row r="3" ht="12.75">
      <c r="A3" t="s">
        <v>43</v>
      </c>
    </row>
    <row r="5" spans="1:2" ht="12.75">
      <c r="A5" t="s">
        <v>44</v>
      </c>
      <c r="B5" t="s">
        <v>45</v>
      </c>
    </row>
    <row r="6" ht="12.75">
      <c r="C6" t="s">
        <v>46</v>
      </c>
    </row>
    <row r="7" ht="12.75">
      <c r="D7" t="s">
        <v>47</v>
      </c>
    </row>
    <row r="9" spans="1:2" ht="12.75">
      <c r="A9" t="s">
        <v>48</v>
      </c>
      <c r="B9" t="s">
        <v>62</v>
      </c>
    </row>
    <row r="10" ht="12.75">
      <c r="C10" t="s">
        <v>46</v>
      </c>
    </row>
    <row r="11" ht="12.75">
      <c r="D11" t="s">
        <v>49</v>
      </c>
    </row>
    <row r="12" ht="12.75">
      <c r="D12" t="s">
        <v>50</v>
      </c>
    </row>
    <row r="13" ht="12.75">
      <c r="E13" s="28" t="s">
        <v>51</v>
      </c>
    </row>
    <row r="14" ht="12.75">
      <c r="E14" s="28" t="s">
        <v>52</v>
      </c>
    </row>
    <row r="15" ht="12.75">
      <c r="E15" s="28" t="s">
        <v>53</v>
      </c>
    </row>
    <row r="16" ht="12.75">
      <c r="E16" s="28" t="s">
        <v>54</v>
      </c>
    </row>
    <row r="17" ht="12.75">
      <c r="E17" s="28"/>
    </row>
    <row r="18" spans="3:5" ht="12.75">
      <c r="C18" t="s">
        <v>158</v>
      </c>
      <c r="E18" s="28"/>
    </row>
    <row r="19" spans="4:5" ht="12.75">
      <c r="D19" t="s">
        <v>157</v>
      </c>
      <c r="E19" s="28"/>
    </row>
    <row r="21" spans="1:2" ht="12.75">
      <c r="A21" t="s">
        <v>55</v>
      </c>
      <c r="B21" t="s">
        <v>56</v>
      </c>
    </row>
    <row r="23" spans="1:2" ht="12.75">
      <c r="A23" t="s">
        <v>57</v>
      </c>
      <c r="B23" t="s">
        <v>61</v>
      </c>
    </row>
    <row r="25" spans="1:2" ht="12.75">
      <c r="A25" t="s">
        <v>1</v>
      </c>
      <c r="B25" t="s">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63"/>
  <sheetViews>
    <sheetView workbookViewId="0" topLeftCell="A1">
      <selection activeCell="A1" sqref="A1"/>
    </sheetView>
  </sheetViews>
  <sheetFormatPr defaultColWidth="9.140625" defaultRowHeight="12.75"/>
  <cols>
    <col min="1" max="1" width="9.8515625" style="0" customWidth="1"/>
    <col min="2" max="13" width="8.8515625" style="0" customWidth="1"/>
    <col min="14" max="14" width="14.00390625" style="0" bestFit="1" customWidth="1"/>
    <col min="15" max="16384" width="8.8515625" style="0" customWidth="1"/>
  </cols>
  <sheetData>
    <row r="1" ht="12.75">
      <c r="A1" s="22" t="s">
        <v>0</v>
      </c>
    </row>
    <row r="2" ht="12.75">
      <c r="B2" s="21" t="s">
        <v>154</v>
      </c>
    </row>
    <row r="4" ht="12.75">
      <c r="A4" t="s">
        <v>126</v>
      </c>
    </row>
    <row r="5" spans="2:14" ht="12.75">
      <c r="B5" t="s">
        <v>127</v>
      </c>
      <c r="C5" t="s">
        <v>128</v>
      </c>
      <c r="D5" t="s">
        <v>129</v>
      </c>
      <c r="E5" t="s">
        <v>130</v>
      </c>
      <c r="F5" t="s">
        <v>131</v>
      </c>
      <c r="G5" t="s">
        <v>132</v>
      </c>
      <c r="H5" t="s">
        <v>133</v>
      </c>
      <c r="I5" t="s">
        <v>134</v>
      </c>
      <c r="J5" t="s">
        <v>135</v>
      </c>
      <c r="K5" t="s">
        <v>136</v>
      </c>
      <c r="L5" t="s">
        <v>137</v>
      </c>
      <c r="M5" t="s">
        <v>138</v>
      </c>
      <c r="N5" t="s">
        <v>139</v>
      </c>
    </row>
    <row r="6" spans="1:16" ht="12.75">
      <c r="A6" s="6" t="s">
        <v>58</v>
      </c>
      <c r="B6" s="9">
        <f>Site1!C295</f>
        <v>0.021480644443834133</v>
      </c>
      <c r="C6" s="9">
        <f>Site1!D295</f>
        <v>0.02156745348617972</v>
      </c>
      <c r="D6" s="9">
        <f>Site1!E295</f>
        <v>0.024890930656606722</v>
      </c>
      <c r="E6" s="9">
        <f>Site1!F295</f>
        <v>0.028128680994644824</v>
      </c>
      <c r="F6" s="9">
        <f>Site1!G295</f>
        <v>0.033644598012697556</v>
      </c>
      <c r="G6" s="9">
        <f>Site1!H295</f>
        <v>0.017464275880248025</v>
      </c>
      <c r="H6" s="9">
        <f>Site1!I295</f>
        <v>0.020170021019656002</v>
      </c>
      <c r="I6" s="9">
        <f>Site1!J295</f>
        <v>0.007389865905202188</v>
      </c>
      <c r="J6" s="9">
        <f>Site1!K295</f>
        <v>0.04597111566968627</v>
      </c>
      <c r="K6" s="9">
        <f>Site1!L295</f>
        <v>0.03605544344586919</v>
      </c>
      <c r="L6" s="9">
        <f>Site1!M295</f>
        <v>0.028086400380715918</v>
      </c>
      <c r="M6" s="9">
        <f>Site1!N295</f>
        <v>0.02174198098368823</v>
      </c>
      <c r="N6" s="9">
        <f>Site1!O295</f>
        <v>0.02554928423991909</v>
      </c>
      <c r="O6" s="6"/>
      <c r="P6" s="10"/>
    </row>
    <row r="7" spans="1:16" ht="12.75">
      <c r="A7" s="6" t="s">
        <v>59</v>
      </c>
      <c r="B7" s="9">
        <f>Site2!C295</f>
        <v>0.014800021464719622</v>
      </c>
      <c r="C7" s="9">
        <f>Site2!D295</f>
        <v>0.015936925374592858</v>
      </c>
      <c r="D7" s="9">
        <f>Site2!E295</f>
        <v>0.006540897195788452</v>
      </c>
      <c r="E7" s="9">
        <f>Site2!F295</f>
        <v>0.01574938347197223</v>
      </c>
      <c r="F7" s="9">
        <f>Site2!G295</f>
        <v>0.03434095745033848</v>
      </c>
      <c r="G7" s="9">
        <f>Site2!H295</f>
        <v>0.021044619774266148</v>
      </c>
      <c r="H7" s="9">
        <f>Site2!I295</f>
        <v>0.014267766212155183</v>
      </c>
      <c r="I7" s="9">
        <f>Site2!J295</f>
        <v>0.01110908062436942</v>
      </c>
      <c r="J7" s="9">
        <f>Site2!K295</f>
        <v>0.042890841881028256</v>
      </c>
      <c r="K7" s="9">
        <f>Site2!L295</f>
        <v>0.027867031969274095</v>
      </c>
      <c r="L7" s="9">
        <f>Site2!M295</f>
        <v>0.019646799417168764</v>
      </c>
      <c r="M7" s="9">
        <f>Site2!N295</f>
        <v>0.016002668971003164</v>
      </c>
      <c r="N7" s="9">
        <f>Site2!O295</f>
        <v>0.020016416150556403</v>
      </c>
      <c r="O7" s="6"/>
      <c r="P7" s="10"/>
    </row>
    <row r="8" spans="1:16" ht="12.75">
      <c r="A8" s="6" t="s">
        <v>60</v>
      </c>
      <c r="B8" s="9">
        <f>Site3!C295</f>
        <v>0.011388015464302445</v>
      </c>
      <c r="C8" s="9">
        <f>Site3!D295</f>
        <v>0.00933086899273897</v>
      </c>
      <c r="D8" s="9">
        <f>Site3!E295</f>
        <v>0.010380159794615538</v>
      </c>
      <c r="E8" s="9">
        <f>Site3!F295</f>
        <v>0.013530024966643257</v>
      </c>
      <c r="F8" s="9">
        <f>Site3!G295</f>
        <v>0.02113377563312397</v>
      </c>
      <c r="G8" s="9">
        <f>Site3!H295</f>
        <v>0.01598075743007556</v>
      </c>
      <c r="H8" s="9">
        <f>Site3!I295</f>
        <v>0.042486302431678134</v>
      </c>
      <c r="I8" s="9">
        <f>Site3!J295</f>
        <v>0.023396771200411354</v>
      </c>
      <c r="J8" s="9">
        <f>Site3!K295</f>
        <v>0.021386027037573745</v>
      </c>
      <c r="K8" s="9">
        <f>Site3!L295</f>
        <v>0.013231975864841128</v>
      </c>
      <c r="L8" s="9">
        <f>Site3!M295</f>
        <v>0.008587651073379478</v>
      </c>
      <c r="M8" s="9">
        <f>Site3!N295</f>
        <v>0.007428445158711007</v>
      </c>
      <c r="N8" s="9">
        <f>Site3!O295</f>
        <v>0.016521731254007875</v>
      </c>
      <c r="O8" s="7"/>
      <c r="P8" s="10"/>
    </row>
    <row r="9" spans="1:16" ht="12.75">
      <c r="A9" s="7"/>
      <c r="B9" s="9"/>
      <c r="C9" s="9"/>
      <c r="D9" s="9"/>
      <c r="E9" s="9"/>
      <c r="F9" s="9"/>
      <c r="G9" s="9"/>
      <c r="H9" s="9"/>
      <c r="I9" s="9"/>
      <c r="J9" s="9"/>
      <c r="K9" s="9"/>
      <c r="L9" s="9"/>
      <c r="M9" s="9"/>
      <c r="N9" s="9"/>
      <c r="O9" s="7"/>
      <c r="P9" s="10"/>
    </row>
    <row r="10" spans="1:16" ht="12.75">
      <c r="A10" s="7"/>
      <c r="B10" s="9"/>
      <c r="C10" s="9"/>
      <c r="D10" s="9"/>
      <c r="E10" s="9"/>
      <c r="F10" s="9"/>
      <c r="G10" s="9"/>
      <c r="H10" s="9"/>
      <c r="I10" s="9"/>
      <c r="J10" s="9"/>
      <c r="K10" s="9"/>
      <c r="L10" s="9"/>
      <c r="M10" s="9"/>
      <c r="N10" s="9"/>
      <c r="O10" s="7"/>
      <c r="P10" s="10"/>
    </row>
    <row r="11" spans="1:16" ht="12.75">
      <c r="A11" s="7"/>
      <c r="B11" s="9"/>
      <c r="C11" s="9"/>
      <c r="D11" s="9"/>
      <c r="E11" s="9"/>
      <c r="F11" s="9"/>
      <c r="G11" s="9"/>
      <c r="H11" s="9"/>
      <c r="I11" s="9"/>
      <c r="J11" s="9"/>
      <c r="K11" s="9"/>
      <c r="L11" s="9"/>
      <c r="M11" s="9"/>
      <c r="N11" s="9"/>
      <c r="O11" s="7"/>
      <c r="P11" s="10"/>
    </row>
    <row r="12" spans="1:16" ht="12.75">
      <c r="A12" s="7"/>
      <c r="B12" s="9"/>
      <c r="C12" s="9"/>
      <c r="D12" s="9"/>
      <c r="E12" s="9"/>
      <c r="F12" s="9"/>
      <c r="G12" s="9"/>
      <c r="H12" s="9"/>
      <c r="I12" s="9"/>
      <c r="J12" s="9"/>
      <c r="K12" s="9"/>
      <c r="L12" s="9"/>
      <c r="M12" s="9"/>
      <c r="N12" s="9"/>
      <c r="O12" s="7"/>
      <c r="P12" s="11"/>
    </row>
    <row r="13" spans="1:16" ht="12.75">
      <c r="A13" s="7"/>
      <c r="B13" s="9"/>
      <c r="C13" s="9"/>
      <c r="D13" s="9"/>
      <c r="E13" s="9"/>
      <c r="F13" s="9"/>
      <c r="G13" s="9"/>
      <c r="H13" s="9"/>
      <c r="I13" s="9"/>
      <c r="J13" s="9"/>
      <c r="K13" s="9"/>
      <c r="L13" s="9"/>
      <c r="M13" s="9"/>
      <c r="N13" s="12"/>
      <c r="O13" s="7"/>
      <c r="P13" s="11"/>
    </row>
    <row r="14" spans="1:16" ht="12.75">
      <c r="A14" s="7"/>
      <c r="B14" s="9"/>
      <c r="C14" s="9"/>
      <c r="D14" s="9"/>
      <c r="E14" s="9"/>
      <c r="F14" s="9"/>
      <c r="G14" s="9"/>
      <c r="H14" s="9"/>
      <c r="I14" s="9"/>
      <c r="J14" s="9"/>
      <c r="K14" s="9"/>
      <c r="L14" s="9"/>
      <c r="M14" s="9"/>
      <c r="N14" s="9"/>
      <c r="O14" s="7"/>
      <c r="P14" s="11"/>
    </row>
    <row r="15" spans="1:16" ht="12.75">
      <c r="A15" s="7"/>
      <c r="B15" s="9"/>
      <c r="C15" s="9"/>
      <c r="D15" s="9"/>
      <c r="E15" s="9"/>
      <c r="F15" s="9"/>
      <c r="G15" s="9"/>
      <c r="H15" s="9"/>
      <c r="I15" s="9"/>
      <c r="J15" s="9"/>
      <c r="K15" s="9"/>
      <c r="L15" s="9"/>
      <c r="M15" s="9"/>
      <c r="N15" s="9"/>
      <c r="O15" s="7"/>
      <c r="P15" s="11"/>
    </row>
    <row r="16" spans="1:16" ht="12.75">
      <c r="A16" s="7"/>
      <c r="B16" s="9"/>
      <c r="C16" s="9"/>
      <c r="D16" s="9"/>
      <c r="E16" s="9"/>
      <c r="F16" s="9"/>
      <c r="G16" s="9"/>
      <c r="H16" s="9"/>
      <c r="I16" s="9"/>
      <c r="J16" s="9"/>
      <c r="K16" s="9"/>
      <c r="L16" s="9"/>
      <c r="M16" s="9"/>
      <c r="N16" s="9"/>
      <c r="O16" s="7"/>
      <c r="P16" s="11"/>
    </row>
    <row r="17" spans="1:16" ht="12.75">
      <c r="A17" s="7"/>
      <c r="B17" s="9"/>
      <c r="C17" s="9"/>
      <c r="D17" s="9"/>
      <c r="E17" s="9"/>
      <c r="F17" s="9"/>
      <c r="G17" s="9"/>
      <c r="H17" s="9"/>
      <c r="I17" s="9"/>
      <c r="J17" s="9"/>
      <c r="K17" s="9"/>
      <c r="L17" s="9"/>
      <c r="M17" s="9"/>
      <c r="N17" s="9"/>
      <c r="O17" s="7"/>
      <c r="P17" s="11"/>
    </row>
    <row r="18" spans="1:16" ht="12.75">
      <c r="A18" s="7"/>
      <c r="B18" s="9"/>
      <c r="C18" s="9"/>
      <c r="D18" s="9"/>
      <c r="E18" s="9"/>
      <c r="F18" s="9"/>
      <c r="G18" s="9"/>
      <c r="H18" s="9"/>
      <c r="I18" s="9"/>
      <c r="J18" s="9"/>
      <c r="K18" s="9"/>
      <c r="L18" s="9"/>
      <c r="M18" s="9"/>
      <c r="N18" s="9"/>
      <c r="O18" s="7"/>
      <c r="P18" s="11"/>
    </row>
    <row r="19" spans="1:16" ht="12.75">
      <c r="A19" s="7"/>
      <c r="B19" s="9"/>
      <c r="C19" s="9"/>
      <c r="D19" s="9"/>
      <c r="E19" s="9"/>
      <c r="F19" s="9"/>
      <c r="G19" s="9"/>
      <c r="H19" s="9"/>
      <c r="I19" s="9"/>
      <c r="J19" s="9"/>
      <c r="K19" s="9"/>
      <c r="L19" s="9"/>
      <c r="M19" s="9"/>
      <c r="N19" s="9"/>
      <c r="O19" s="7"/>
      <c r="P19" s="11"/>
    </row>
    <row r="20" spans="1:16" ht="12.75">
      <c r="A20" s="7"/>
      <c r="B20" s="9"/>
      <c r="C20" s="9"/>
      <c r="D20" s="9"/>
      <c r="E20" s="9"/>
      <c r="F20" s="9"/>
      <c r="G20" s="9"/>
      <c r="H20" s="9"/>
      <c r="I20" s="9"/>
      <c r="J20" s="9"/>
      <c r="K20" s="9"/>
      <c r="L20" s="9"/>
      <c r="M20" s="9"/>
      <c r="N20" s="9"/>
      <c r="O20" s="7"/>
      <c r="P20" s="11"/>
    </row>
    <row r="21" spans="1:16" ht="12.75">
      <c r="A21" s="7"/>
      <c r="B21" s="9"/>
      <c r="C21" s="9"/>
      <c r="D21" s="9"/>
      <c r="E21" s="9"/>
      <c r="F21" s="9"/>
      <c r="G21" s="9"/>
      <c r="H21" s="9"/>
      <c r="I21" s="9"/>
      <c r="J21" s="9"/>
      <c r="K21" s="9"/>
      <c r="L21" s="9"/>
      <c r="M21" s="9"/>
      <c r="N21" s="9"/>
      <c r="O21" s="7"/>
      <c r="P21" s="11"/>
    </row>
    <row r="22" spans="1:16" ht="12.75">
      <c r="A22" s="7"/>
      <c r="B22" s="9"/>
      <c r="C22" s="9"/>
      <c r="D22" s="9"/>
      <c r="E22" s="9"/>
      <c r="F22" s="9"/>
      <c r="G22" s="9"/>
      <c r="H22" s="9"/>
      <c r="I22" s="9"/>
      <c r="J22" s="9"/>
      <c r="K22" s="9"/>
      <c r="L22" s="9"/>
      <c r="M22" s="9"/>
      <c r="N22" s="9"/>
      <c r="O22" s="7"/>
      <c r="P22" s="11"/>
    </row>
    <row r="23" spans="1:16" ht="12.75">
      <c r="A23" s="7"/>
      <c r="B23" s="9"/>
      <c r="C23" s="9"/>
      <c r="D23" s="9"/>
      <c r="E23" s="9"/>
      <c r="F23" s="9"/>
      <c r="G23" s="9"/>
      <c r="H23" s="9"/>
      <c r="I23" s="9"/>
      <c r="J23" s="9"/>
      <c r="K23" s="9"/>
      <c r="L23" s="9"/>
      <c r="M23" s="9"/>
      <c r="N23" s="9"/>
      <c r="O23" s="7"/>
      <c r="P23" s="11"/>
    </row>
    <row r="24" spans="1:16" ht="12.75">
      <c r="A24" s="7"/>
      <c r="B24" s="9"/>
      <c r="C24" s="9"/>
      <c r="D24" s="9"/>
      <c r="E24" s="9"/>
      <c r="F24" s="9"/>
      <c r="G24" s="9"/>
      <c r="H24" s="9"/>
      <c r="I24" s="9"/>
      <c r="J24" s="9"/>
      <c r="K24" s="9"/>
      <c r="L24" s="9"/>
      <c r="M24" s="9"/>
      <c r="N24" s="9"/>
      <c r="O24" s="7"/>
      <c r="P24" s="11"/>
    </row>
    <row r="25" spans="1:16" ht="12.75">
      <c r="A25" s="7"/>
      <c r="B25" s="9"/>
      <c r="C25" s="9"/>
      <c r="D25" s="9"/>
      <c r="E25" s="9"/>
      <c r="F25" s="9"/>
      <c r="G25" s="9"/>
      <c r="H25" s="9"/>
      <c r="I25" s="9"/>
      <c r="J25" s="9"/>
      <c r="K25" s="9"/>
      <c r="L25" s="9"/>
      <c r="M25" s="9"/>
      <c r="N25" s="9"/>
      <c r="O25" s="7"/>
      <c r="P25" s="11"/>
    </row>
    <row r="26" spans="1:16" ht="12.75">
      <c r="A26" s="7"/>
      <c r="B26" s="9"/>
      <c r="C26" s="9"/>
      <c r="D26" s="9"/>
      <c r="E26" s="9"/>
      <c r="F26" s="9"/>
      <c r="G26" s="9"/>
      <c r="H26" s="9"/>
      <c r="I26" s="9"/>
      <c r="J26" s="9"/>
      <c r="K26" s="9"/>
      <c r="L26" s="9"/>
      <c r="M26" s="9"/>
      <c r="N26" s="9"/>
      <c r="O26" s="7"/>
      <c r="P26" s="11"/>
    </row>
    <row r="27" spans="1:16" ht="12.75">
      <c r="A27" s="7"/>
      <c r="B27" s="9"/>
      <c r="C27" s="9"/>
      <c r="D27" s="9"/>
      <c r="E27" s="9"/>
      <c r="F27" s="9"/>
      <c r="G27" s="9"/>
      <c r="H27" s="9"/>
      <c r="I27" s="9"/>
      <c r="J27" s="9"/>
      <c r="K27" s="9"/>
      <c r="L27" s="9"/>
      <c r="M27" s="9"/>
      <c r="N27" s="9"/>
      <c r="O27" s="7"/>
      <c r="P27" s="11"/>
    </row>
    <row r="28" spans="1:16" ht="12.75">
      <c r="A28" s="7"/>
      <c r="B28" s="9"/>
      <c r="C28" s="9"/>
      <c r="D28" s="9"/>
      <c r="E28" s="9"/>
      <c r="F28" s="9"/>
      <c r="G28" s="9"/>
      <c r="H28" s="9"/>
      <c r="I28" s="9"/>
      <c r="J28" s="9"/>
      <c r="K28" s="9"/>
      <c r="L28" s="9"/>
      <c r="M28" s="9"/>
      <c r="N28" s="9"/>
      <c r="O28" s="7"/>
      <c r="P28" s="11"/>
    </row>
    <row r="29" spans="1:16" ht="12.75">
      <c r="A29" s="7"/>
      <c r="B29" s="9"/>
      <c r="C29" s="9"/>
      <c r="D29" s="9"/>
      <c r="E29" s="9"/>
      <c r="F29" s="9"/>
      <c r="G29" s="9"/>
      <c r="H29" s="9"/>
      <c r="I29" s="9"/>
      <c r="J29" s="9"/>
      <c r="K29" s="9"/>
      <c r="L29" s="9"/>
      <c r="M29" s="9"/>
      <c r="N29" s="9"/>
      <c r="O29" s="7"/>
      <c r="P29" s="11"/>
    </row>
    <row r="30" spans="1:16" ht="12.75">
      <c r="A30" s="7"/>
      <c r="B30" s="9"/>
      <c r="C30" s="9"/>
      <c r="D30" s="9"/>
      <c r="E30" s="9"/>
      <c r="F30" s="9"/>
      <c r="G30" s="9"/>
      <c r="H30" s="9"/>
      <c r="I30" s="9"/>
      <c r="J30" s="9"/>
      <c r="K30" s="9"/>
      <c r="L30" s="9"/>
      <c r="M30" s="9"/>
      <c r="N30" s="9"/>
      <c r="O30" s="7"/>
      <c r="P30" s="11"/>
    </row>
    <row r="31" spans="1:16" ht="12.75">
      <c r="A31" s="7"/>
      <c r="B31" s="9"/>
      <c r="C31" s="9"/>
      <c r="D31" s="9"/>
      <c r="E31" s="9"/>
      <c r="F31" s="9"/>
      <c r="G31" s="9"/>
      <c r="H31" s="9"/>
      <c r="I31" s="9"/>
      <c r="J31" s="9"/>
      <c r="K31" s="9"/>
      <c r="L31" s="9"/>
      <c r="M31" s="9"/>
      <c r="N31" s="9"/>
      <c r="O31" s="7"/>
      <c r="P31" s="11"/>
    </row>
    <row r="32" spans="1:16" ht="12.75">
      <c r="A32" s="7"/>
      <c r="B32" s="9"/>
      <c r="C32" s="9"/>
      <c r="D32" s="9"/>
      <c r="E32" s="9"/>
      <c r="F32" s="9"/>
      <c r="G32" s="9"/>
      <c r="H32" s="9"/>
      <c r="I32" s="9"/>
      <c r="J32" s="9"/>
      <c r="K32" s="9"/>
      <c r="L32" s="9"/>
      <c r="M32" s="9"/>
      <c r="N32" s="9"/>
      <c r="O32" s="7"/>
      <c r="P32" s="11"/>
    </row>
    <row r="33" spans="1:16" ht="12.75">
      <c r="A33" s="7"/>
      <c r="B33" s="9"/>
      <c r="C33" s="9"/>
      <c r="D33" s="9"/>
      <c r="E33" s="9"/>
      <c r="F33" s="9"/>
      <c r="G33" s="9"/>
      <c r="H33" s="9"/>
      <c r="I33" s="9"/>
      <c r="J33" s="9"/>
      <c r="K33" s="9"/>
      <c r="L33" s="9"/>
      <c r="M33" s="9"/>
      <c r="N33" s="9"/>
      <c r="O33" s="7"/>
      <c r="P33" s="11"/>
    </row>
    <row r="35" ht="12.75">
      <c r="A35" t="s">
        <v>140</v>
      </c>
    </row>
    <row r="36" spans="2:15" ht="12.75">
      <c r="B36" t="s">
        <v>127</v>
      </c>
      <c r="C36" t="s">
        <v>128</v>
      </c>
      <c r="D36" t="s">
        <v>129</v>
      </c>
      <c r="E36" t="s">
        <v>130</v>
      </c>
      <c r="F36" t="s">
        <v>131</v>
      </c>
      <c r="G36" t="s">
        <v>132</v>
      </c>
      <c r="H36" t="s">
        <v>133</v>
      </c>
      <c r="I36" t="s">
        <v>134</v>
      </c>
      <c r="J36" t="s">
        <v>135</v>
      </c>
      <c r="K36" t="s">
        <v>136</v>
      </c>
      <c r="L36" t="s">
        <v>137</v>
      </c>
      <c r="M36" t="s">
        <v>138</v>
      </c>
      <c r="N36" t="s">
        <v>141</v>
      </c>
      <c r="O36" t="s">
        <v>142</v>
      </c>
    </row>
    <row r="37" spans="1:14" ht="12.75">
      <c r="A37" s="6" t="s">
        <v>58</v>
      </c>
      <c r="B37" s="9">
        <f>Site1!C296</f>
        <v>0.0845739901353364</v>
      </c>
      <c r="C37" s="9">
        <f>Site1!D296</f>
        <v>0.08503334041053258</v>
      </c>
      <c r="D37" s="9">
        <f>Site1!E296</f>
        <v>0.1026195285724333</v>
      </c>
      <c r="E37" s="9">
        <f>Site1!F296</f>
        <v>0.11975209297596158</v>
      </c>
      <c r="F37" s="9">
        <f>Site1!G296</f>
        <v>0.14893958234043478</v>
      </c>
      <c r="G37" s="9">
        <f>Site1!H296</f>
        <v>0.0633213653496834</v>
      </c>
      <c r="H37" s="9">
        <f>Site1!I296</f>
        <v>0.07763882284967397</v>
      </c>
      <c r="I37" s="9">
        <f>Site1!J296</f>
        <v>0.010012598550323975</v>
      </c>
      <c r="J37" s="9">
        <f>Site1!K296</f>
        <v>0.21416538284411252</v>
      </c>
      <c r="K37" s="9">
        <f>Site1!L296</f>
        <v>0.16169657727161063</v>
      </c>
      <c r="L37" s="9">
        <f>Site1!M296</f>
        <v>0.11952836499649154</v>
      </c>
      <c r="M37" s="9">
        <f>Site1!N296</f>
        <v>0.08595685312123251</v>
      </c>
      <c r="N37" s="9">
        <f>Site1!O296</f>
        <v>0.10610320828481884</v>
      </c>
    </row>
    <row r="38" spans="1:14" ht="12.75">
      <c r="A38" s="6" t="s">
        <v>59</v>
      </c>
      <c r="B38" s="9">
        <f>Site2!C296</f>
        <v>0.0492234561238956</v>
      </c>
      <c r="C38" s="9">
        <f>Site2!D296</f>
        <v>0.055239386144098755</v>
      </c>
      <c r="D38" s="9">
        <f>Site2!E296</f>
        <v>0.005520278398355563</v>
      </c>
      <c r="E38" s="9">
        <f>Site1!F296</f>
        <v>0.11975209297596158</v>
      </c>
      <c r="F38" s="9">
        <f>Site2!G296</f>
        <v>0.15262437013065616</v>
      </c>
      <c r="G38" s="9">
        <f>Site2!H296</f>
        <v>0.08226676445300442</v>
      </c>
      <c r="H38" s="9">
        <f>Site2!I296</f>
        <v>0.04640702605930885</v>
      </c>
      <c r="I38" s="9">
        <f>Site2!J296</f>
        <v>0.02969283298905885</v>
      </c>
      <c r="J38" s="9">
        <f>Site2!K296</f>
        <v>0.19786610601455282</v>
      </c>
      <c r="K38" s="9">
        <f>Site2!L296</f>
        <v>0.11836757647213482</v>
      </c>
      <c r="L38" s="9">
        <f>Site2!M296</f>
        <v>0.07487019436815816</v>
      </c>
      <c r="M38" s="9">
        <f>Site2!N296</f>
        <v>0.0555872685568921</v>
      </c>
      <c r="N38" s="9">
        <f>Site2!O296</f>
        <v>0.07682602228206163</v>
      </c>
    </row>
    <row r="39" spans="1:14" ht="12.75">
      <c r="A39" s="6" t="s">
        <v>60</v>
      </c>
      <c r="B39" s="9">
        <f>Site3!C296</f>
        <v>0.031168817425967648</v>
      </c>
      <c r="C39" s="9">
        <f>Site3!D296</f>
        <v>0.020283421477585724</v>
      </c>
      <c r="D39" s="9">
        <f>Site3!E296</f>
        <v>0.025835746507091615</v>
      </c>
      <c r="E39" s="9">
        <f>Site1!F296</f>
        <v>0.11975209297596158</v>
      </c>
      <c r="F39" s="9">
        <f>Site3!G296</f>
        <v>0.08273853291392877</v>
      </c>
      <c r="G39" s="9">
        <f>Site3!H296</f>
        <v>0.05547132358061878</v>
      </c>
      <c r="H39" s="9">
        <f>Site3!I296</f>
        <v>0.195725484457562</v>
      </c>
      <c r="I39" s="9">
        <f>Site3!J296</f>
        <v>0.09471317989209639</v>
      </c>
      <c r="J39" s="9">
        <f>Site3!K296</f>
        <v>0.08407332188201051</v>
      </c>
      <c r="K39" s="9">
        <f>Site3!L296</f>
        <v>0.040926138720520505</v>
      </c>
      <c r="L39" s="9">
        <f>Site3!M296</f>
        <v>0.016350681908481563</v>
      </c>
      <c r="M39" s="9">
        <f>Site3!N296</f>
        <v>0.01021674077142567</v>
      </c>
      <c r="N39" s="9">
        <f>Site3!O296</f>
        <v>0.05833388798845989</v>
      </c>
    </row>
    <row r="40" spans="1:14" ht="12.75">
      <c r="A40" s="6"/>
      <c r="B40" s="9"/>
      <c r="C40" s="9"/>
      <c r="D40" s="9"/>
      <c r="E40" s="9"/>
      <c r="F40" s="9"/>
      <c r="G40" s="9"/>
      <c r="H40" s="9"/>
      <c r="I40" s="9"/>
      <c r="J40" s="9"/>
      <c r="K40" s="9"/>
      <c r="L40" s="9"/>
      <c r="M40" s="9"/>
      <c r="N40" s="9"/>
    </row>
    <row r="41" spans="1:14" ht="12.75">
      <c r="A41" s="6"/>
      <c r="B41" s="9"/>
      <c r="C41" s="9"/>
      <c r="D41" s="9"/>
      <c r="E41" s="9"/>
      <c r="F41" s="9"/>
      <c r="G41" s="9"/>
      <c r="H41" s="9"/>
      <c r="I41" s="9"/>
      <c r="J41" s="9"/>
      <c r="K41" s="9"/>
      <c r="L41" s="9"/>
      <c r="M41" s="9"/>
      <c r="N41" s="9"/>
    </row>
    <row r="42" spans="1:14" ht="12.75">
      <c r="A42" s="6"/>
      <c r="B42" s="9"/>
      <c r="C42" s="9"/>
      <c r="D42" s="9"/>
      <c r="E42" s="9"/>
      <c r="F42" s="9"/>
      <c r="G42" s="9"/>
      <c r="H42" s="9"/>
      <c r="I42" s="9"/>
      <c r="J42" s="9"/>
      <c r="K42" s="9"/>
      <c r="L42" s="9"/>
      <c r="M42" s="9"/>
      <c r="N42" s="9"/>
    </row>
    <row r="43" spans="1:14" ht="12.75">
      <c r="A43" s="6"/>
      <c r="B43" s="9"/>
      <c r="C43" s="9"/>
      <c r="D43" s="9"/>
      <c r="E43" s="9"/>
      <c r="F43" s="9"/>
      <c r="G43" s="9"/>
      <c r="H43" s="9"/>
      <c r="I43" s="9"/>
      <c r="J43" s="9"/>
      <c r="K43" s="9"/>
      <c r="L43" s="9"/>
      <c r="M43" s="9"/>
      <c r="N43" s="9"/>
    </row>
    <row r="44" spans="1:14" ht="12.75">
      <c r="A44" s="6"/>
      <c r="B44" s="9"/>
      <c r="C44" s="9"/>
      <c r="D44" s="9"/>
      <c r="E44" s="9"/>
      <c r="F44" s="9"/>
      <c r="G44" s="9"/>
      <c r="H44" s="9"/>
      <c r="I44" s="9"/>
      <c r="J44" s="9"/>
      <c r="K44" s="9"/>
      <c r="L44" s="9"/>
      <c r="M44" s="9"/>
      <c r="N44" s="9"/>
    </row>
    <row r="45" spans="1:14" ht="12.75">
      <c r="A45" s="6"/>
      <c r="B45" s="9"/>
      <c r="C45" s="9"/>
      <c r="D45" s="9"/>
      <c r="E45" s="9"/>
      <c r="F45" s="9"/>
      <c r="G45" s="9"/>
      <c r="H45" s="9"/>
      <c r="I45" s="9"/>
      <c r="J45" s="9"/>
      <c r="K45" s="9"/>
      <c r="L45" s="9"/>
      <c r="M45" s="9"/>
      <c r="N45" s="9"/>
    </row>
    <row r="46" spans="1:14" ht="12.75">
      <c r="A46" s="6"/>
      <c r="B46" s="9"/>
      <c r="C46" s="9"/>
      <c r="D46" s="9"/>
      <c r="E46" s="9"/>
      <c r="F46" s="9"/>
      <c r="G46" s="9"/>
      <c r="H46" s="9"/>
      <c r="I46" s="9"/>
      <c r="J46" s="9"/>
      <c r="K46" s="9"/>
      <c r="L46" s="9"/>
      <c r="M46" s="9"/>
      <c r="N46" s="9"/>
    </row>
    <row r="47" spans="1:14" ht="12.75">
      <c r="A47" s="6"/>
      <c r="B47" s="9"/>
      <c r="C47" s="9"/>
      <c r="D47" s="9"/>
      <c r="E47" s="9"/>
      <c r="F47" s="9"/>
      <c r="G47" s="9"/>
      <c r="H47" s="9"/>
      <c r="I47" s="9"/>
      <c r="J47" s="9"/>
      <c r="K47" s="9"/>
      <c r="L47" s="9"/>
      <c r="M47" s="9"/>
      <c r="N47" s="9"/>
    </row>
    <row r="48" spans="1:14" ht="12.75">
      <c r="A48" s="6"/>
      <c r="B48" s="9"/>
      <c r="C48" s="9"/>
      <c r="D48" s="9"/>
      <c r="E48" s="9"/>
      <c r="F48" s="9"/>
      <c r="G48" s="9"/>
      <c r="H48" s="9"/>
      <c r="I48" s="9"/>
      <c r="J48" s="9"/>
      <c r="K48" s="9"/>
      <c r="L48" s="9"/>
      <c r="M48" s="9"/>
      <c r="N48" s="9"/>
    </row>
    <row r="49" spans="1:14" ht="12.75">
      <c r="A49" s="6"/>
      <c r="B49" s="9"/>
      <c r="C49" s="9"/>
      <c r="D49" s="9"/>
      <c r="E49" s="9"/>
      <c r="F49" s="9"/>
      <c r="G49" s="9"/>
      <c r="H49" s="9"/>
      <c r="I49" s="9"/>
      <c r="J49" s="9"/>
      <c r="K49" s="9"/>
      <c r="L49" s="9"/>
      <c r="M49" s="9"/>
      <c r="N49" s="9"/>
    </row>
    <row r="50" spans="1:14" ht="12.75">
      <c r="A50" s="6"/>
      <c r="B50" s="9"/>
      <c r="C50" s="9"/>
      <c r="D50" s="9"/>
      <c r="E50" s="9"/>
      <c r="F50" s="9"/>
      <c r="G50" s="9"/>
      <c r="H50" s="9"/>
      <c r="I50" s="9"/>
      <c r="J50" s="9"/>
      <c r="K50" s="9"/>
      <c r="L50" s="9"/>
      <c r="M50" s="9"/>
      <c r="N50" s="9"/>
    </row>
    <row r="51" spans="1:14" ht="12.75">
      <c r="A51" s="6"/>
      <c r="B51" s="9"/>
      <c r="C51" s="9"/>
      <c r="D51" s="9"/>
      <c r="E51" s="9"/>
      <c r="F51" s="9"/>
      <c r="G51" s="9"/>
      <c r="H51" s="9"/>
      <c r="I51" s="9"/>
      <c r="J51" s="9"/>
      <c r="K51" s="9"/>
      <c r="L51" s="9"/>
      <c r="M51" s="9"/>
      <c r="N51" s="9"/>
    </row>
    <row r="52" spans="1:14" ht="12.75">
      <c r="A52" s="6"/>
      <c r="B52" s="9"/>
      <c r="C52" s="9"/>
      <c r="D52" s="9"/>
      <c r="E52" s="9"/>
      <c r="F52" s="9"/>
      <c r="G52" s="9"/>
      <c r="H52" s="9"/>
      <c r="I52" s="9"/>
      <c r="J52" s="9"/>
      <c r="K52" s="9"/>
      <c r="L52" s="9"/>
      <c r="M52" s="9"/>
      <c r="N52" s="9"/>
    </row>
    <row r="53" spans="1:14" ht="12.75">
      <c r="A53" s="6"/>
      <c r="B53" s="9"/>
      <c r="C53" s="9"/>
      <c r="D53" s="9"/>
      <c r="E53" s="9"/>
      <c r="F53" s="9"/>
      <c r="G53" s="9"/>
      <c r="H53" s="9"/>
      <c r="I53" s="9"/>
      <c r="J53" s="9"/>
      <c r="K53" s="9"/>
      <c r="L53" s="9"/>
      <c r="M53" s="9"/>
      <c r="N53" s="9"/>
    </row>
    <row r="54" spans="1:14" ht="12.75">
      <c r="A54" s="6"/>
      <c r="B54" s="9"/>
      <c r="C54" s="9"/>
      <c r="D54" s="9"/>
      <c r="E54" s="9"/>
      <c r="F54" s="9"/>
      <c r="G54" s="9"/>
      <c r="H54" s="9"/>
      <c r="I54" s="9"/>
      <c r="J54" s="9"/>
      <c r="K54" s="9"/>
      <c r="L54" s="9"/>
      <c r="M54" s="9"/>
      <c r="N54" s="9"/>
    </row>
    <row r="55" spans="1:14" ht="12.75">
      <c r="A55" s="6"/>
      <c r="B55" s="9"/>
      <c r="C55" s="9"/>
      <c r="D55" s="9"/>
      <c r="E55" s="9"/>
      <c r="F55" s="9"/>
      <c r="G55" s="9"/>
      <c r="H55" s="9"/>
      <c r="I55" s="9"/>
      <c r="J55" s="9"/>
      <c r="K55" s="9"/>
      <c r="L55" s="9"/>
      <c r="M55" s="9"/>
      <c r="N55" s="9"/>
    </row>
    <row r="56" spans="1:14" ht="12.75">
      <c r="A56" s="6"/>
      <c r="B56" s="9"/>
      <c r="C56" s="9"/>
      <c r="D56" s="9"/>
      <c r="E56" s="9"/>
      <c r="F56" s="9"/>
      <c r="G56" s="9"/>
      <c r="H56" s="9"/>
      <c r="I56" s="9"/>
      <c r="J56" s="9"/>
      <c r="K56" s="9"/>
      <c r="L56" s="9"/>
      <c r="M56" s="9"/>
      <c r="N56" s="9"/>
    </row>
    <row r="57" spans="1:14" ht="12.75">
      <c r="A57" s="6"/>
      <c r="B57" s="9"/>
      <c r="C57" s="9"/>
      <c r="D57" s="9"/>
      <c r="E57" s="9"/>
      <c r="F57" s="9"/>
      <c r="G57" s="9"/>
      <c r="H57" s="9"/>
      <c r="I57" s="9"/>
      <c r="J57" s="9"/>
      <c r="K57" s="9"/>
      <c r="L57" s="9"/>
      <c r="M57" s="9"/>
      <c r="N57" s="9"/>
    </row>
    <row r="58" spans="1:14" ht="12.75">
      <c r="A58" s="6"/>
      <c r="B58" s="9"/>
      <c r="C58" s="9"/>
      <c r="D58" s="9"/>
      <c r="E58" s="9"/>
      <c r="F58" s="9"/>
      <c r="G58" s="9"/>
      <c r="H58" s="9"/>
      <c r="I58" s="9"/>
      <c r="J58" s="9"/>
      <c r="K58" s="9"/>
      <c r="L58" s="9"/>
      <c r="M58" s="9"/>
      <c r="N58" s="9"/>
    </row>
    <row r="59" spans="1:14" ht="12.75">
      <c r="A59" s="6"/>
      <c r="B59" s="9"/>
      <c r="C59" s="9"/>
      <c r="D59" s="9"/>
      <c r="E59" s="9"/>
      <c r="F59" s="9"/>
      <c r="G59" s="9"/>
      <c r="H59" s="9"/>
      <c r="I59" s="9"/>
      <c r="J59" s="9"/>
      <c r="K59" s="9"/>
      <c r="L59" s="9"/>
      <c r="M59" s="9"/>
      <c r="N59" s="9"/>
    </row>
    <row r="60" spans="1:14" ht="12.75">
      <c r="A60" s="6"/>
      <c r="B60" s="9"/>
      <c r="C60" s="9"/>
      <c r="D60" s="9"/>
      <c r="E60" s="9"/>
      <c r="F60" s="9"/>
      <c r="G60" s="9"/>
      <c r="H60" s="9"/>
      <c r="I60" s="9"/>
      <c r="J60" s="9"/>
      <c r="K60" s="9"/>
      <c r="L60" s="9"/>
      <c r="M60" s="9"/>
      <c r="N60" s="9"/>
    </row>
    <row r="61" spans="1:14" ht="12.75">
      <c r="A61" s="6"/>
      <c r="B61" s="9"/>
      <c r="C61" s="9"/>
      <c r="D61" s="9"/>
      <c r="E61" s="9"/>
      <c r="F61" s="9"/>
      <c r="G61" s="9"/>
      <c r="H61" s="9"/>
      <c r="I61" s="9"/>
      <c r="J61" s="9"/>
      <c r="K61" s="9"/>
      <c r="L61" s="9"/>
      <c r="M61" s="9"/>
      <c r="N61" s="9"/>
    </row>
    <row r="62" spans="1:14" ht="12.75">
      <c r="A62" s="7"/>
      <c r="B62" s="9"/>
      <c r="C62" s="9"/>
      <c r="D62" s="9"/>
      <c r="E62" s="9"/>
      <c r="F62" s="9"/>
      <c r="G62" s="9"/>
      <c r="H62" s="9"/>
      <c r="I62" s="9"/>
      <c r="J62" s="9"/>
      <c r="K62" s="9"/>
      <c r="L62" s="9"/>
      <c r="M62" s="9"/>
      <c r="N62" s="9"/>
    </row>
    <row r="63" spans="1:14" ht="12.75">
      <c r="A63" s="6"/>
      <c r="B63" s="9"/>
      <c r="C63" s="9"/>
      <c r="D63" s="9"/>
      <c r="E63" s="9"/>
      <c r="F63" s="9"/>
      <c r="G63" s="9"/>
      <c r="H63" s="9"/>
      <c r="I63" s="9"/>
      <c r="J63" s="9"/>
      <c r="K63" s="9"/>
      <c r="L63" s="9"/>
      <c r="M63" s="9"/>
      <c r="N63" s="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J30"/>
  <sheetViews>
    <sheetView workbookViewId="0" topLeftCell="A1">
      <selection activeCell="A1" sqref="A1"/>
    </sheetView>
  </sheetViews>
  <sheetFormatPr defaultColWidth="9.140625" defaultRowHeight="12.75"/>
  <cols>
    <col min="1" max="1" width="5.140625" style="15" bestFit="1" customWidth="1"/>
    <col min="2" max="2" width="10.8515625" style="15" bestFit="1" customWidth="1"/>
    <col min="3" max="3" width="9.8515625" style="15" bestFit="1" customWidth="1"/>
    <col min="4" max="4" width="11.421875" style="15" bestFit="1" customWidth="1"/>
    <col min="5" max="6" width="17.7109375" style="15" customWidth="1"/>
    <col min="7" max="9" width="10.421875" style="17" customWidth="1"/>
    <col min="10" max="10" width="13.28125" style="15" bestFit="1" customWidth="1"/>
    <col min="11" max="16384" width="9.140625" style="15" customWidth="1"/>
  </cols>
  <sheetData>
    <row r="2" spans="5:6" ht="12.75">
      <c r="E2" s="20" t="s">
        <v>31</v>
      </c>
      <c r="F2" s="20"/>
    </row>
    <row r="3" spans="1:9" s="27" customFormat="1" ht="12.75">
      <c r="A3" s="23" t="s">
        <v>63</v>
      </c>
      <c r="B3" s="23" t="s">
        <v>64</v>
      </c>
      <c r="C3" s="24" t="s">
        <v>65</v>
      </c>
      <c r="D3" s="24" t="s">
        <v>66</v>
      </c>
      <c r="E3" s="24" t="s">
        <v>67</v>
      </c>
      <c r="F3" s="24" t="s">
        <v>20</v>
      </c>
      <c r="G3" s="25"/>
      <c r="H3" s="25"/>
      <c r="I3" s="26"/>
    </row>
    <row r="4" spans="1:8" ht="12.75">
      <c r="A4" s="13" t="s">
        <v>25</v>
      </c>
      <c r="B4" s="13" t="s">
        <v>28</v>
      </c>
      <c r="C4" s="15" t="s">
        <v>18</v>
      </c>
      <c r="D4" s="15" t="s">
        <v>19</v>
      </c>
      <c r="E4" s="15">
        <v>42.75</v>
      </c>
      <c r="F4" s="15">
        <v>-8.75</v>
      </c>
      <c r="G4" s="22" t="s">
        <v>147</v>
      </c>
      <c r="H4" s="16"/>
    </row>
    <row r="5" spans="1:8" ht="12.75">
      <c r="A5" s="13" t="s">
        <v>26</v>
      </c>
      <c r="B5" s="13" t="s">
        <v>29</v>
      </c>
      <c r="C5" s="15" t="s">
        <v>21</v>
      </c>
      <c r="D5" s="15" t="s">
        <v>22</v>
      </c>
      <c r="E5" s="15">
        <v>48.25</v>
      </c>
      <c r="F5" s="15">
        <v>2.75</v>
      </c>
      <c r="G5" s="16"/>
      <c r="H5" s="16"/>
    </row>
    <row r="6" spans="1:8" ht="12.75">
      <c r="A6" s="13" t="s">
        <v>27</v>
      </c>
      <c r="B6" s="13" t="s">
        <v>30</v>
      </c>
      <c r="C6" s="15" t="s">
        <v>23</v>
      </c>
      <c r="D6" s="15" t="s">
        <v>24</v>
      </c>
      <c r="E6" s="15">
        <v>59.75</v>
      </c>
      <c r="F6" s="15">
        <v>14.75</v>
      </c>
      <c r="G6" s="16"/>
      <c r="H6" s="16"/>
    </row>
    <row r="7" spans="1:8" ht="12.75">
      <c r="A7" s="13"/>
      <c r="B7" s="14"/>
      <c r="G7" s="16"/>
      <c r="H7" s="16"/>
    </row>
    <row r="8" spans="1:8" ht="12.75">
      <c r="A8" s="13"/>
      <c r="B8" s="14"/>
      <c r="C8" s="13"/>
      <c r="D8" s="13"/>
      <c r="G8" s="16"/>
      <c r="H8" s="16"/>
    </row>
    <row r="9" spans="1:8" ht="12.75">
      <c r="A9" s="13"/>
      <c r="B9" s="14"/>
      <c r="C9" s="13"/>
      <c r="D9" s="13"/>
      <c r="G9" s="16"/>
      <c r="H9" s="16"/>
    </row>
    <row r="10" spans="2:8" ht="12.75">
      <c r="B10" s="14"/>
      <c r="G10" s="16"/>
      <c r="H10" s="16"/>
    </row>
    <row r="11" spans="2:8" ht="12.75">
      <c r="B11" s="14"/>
      <c r="G11" s="16"/>
      <c r="H11" s="16"/>
    </row>
    <row r="12" spans="2:8" ht="12.75">
      <c r="B12" s="14"/>
      <c r="G12" s="16"/>
      <c r="H12" s="16"/>
    </row>
    <row r="13" spans="2:8" ht="12.75">
      <c r="B13" s="14"/>
      <c r="G13" s="16"/>
      <c r="H13" s="16"/>
    </row>
    <row r="14" spans="2:8" ht="12.75">
      <c r="B14" s="14"/>
      <c r="G14" s="16"/>
      <c r="H14" s="16"/>
    </row>
    <row r="15" spans="2:8" ht="12.75">
      <c r="B15" s="14"/>
      <c r="G15" s="16"/>
      <c r="H15" s="16"/>
    </row>
    <row r="16" spans="2:8" ht="12.75">
      <c r="B16" s="14"/>
      <c r="G16" s="16"/>
      <c r="H16" s="16"/>
    </row>
    <row r="17" spans="2:8" ht="12.75">
      <c r="B17" s="14"/>
      <c r="G17" s="16"/>
      <c r="H17" s="16"/>
    </row>
    <row r="18" spans="2:8" ht="12.75">
      <c r="B18" s="14"/>
      <c r="G18" s="16"/>
      <c r="H18" s="16"/>
    </row>
    <row r="19" spans="2:10" ht="12.75">
      <c r="B19" s="14"/>
      <c r="G19" s="16"/>
      <c r="H19" s="16"/>
      <c r="I19" s="18"/>
      <c r="J19" s="13"/>
    </row>
    <row r="20" spans="2:8" ht="12.75">
      <c r="B20" s="14"/>
      <c r="G20" s="16"/>
      <c r="H20" s="16"/>
    </row>
    <row r="21" spans="2:8" ht="12.75">
      <c r="B21" s="14"/>
      <c r="G21" s="16"/>
      <c r="H21" s="16"/>
    </row>
    <row r="22" spans="2:8" ht="12.75">
      <c r="B22" s="14"/>
      <c r="G22" s="16"/>
      <c r="H22" s="16"/>
    </row>
    <row r="23" spans="2:8" ht="12.75">
      <c r="B23" s="14"/>
      <c r="G23" s="16"/>
      <c r="H23" s="16"/>
    </row>
    <row r="24" spans="2:8" ht="12.75">
      <c r="B24" s="14"/>
      <c r="G24" s="16"/>
      <c r="H24" s="16"/>
    </row>
    <row r="25" spans="2:8" ht="12.75">
      <c r="B25" s="14"/>
      <c r="G25" s="16"/>
      <c r="H25" s="16"/>
    </row>
    <row r="26" spans="2:8" ht="12.75">
      <c r="B26" s="14"/>
      <c r="G26" s="16"/>
      <c r="H26" s="16"/>
    </row>
    <row r="27" spans="2:8" ht="12.75">
      <c r="B27" s="14"/>
      <c r="G27" s="16"/>
      <c r="H27" s="16"/>
    </row>
    <row r="28" spans="2:8" ht="12.75">
      <c r="B28" s="14"/>
      <c r="G28" s="19"/>
      <c r="H28" s="16"/>
    </row>
    <row r="29" spans="2:8" ht="12.75">
      <c r="B29" s="14"/>
      <c r="G29" s="16"/>
      <c r="H29" s="16"/>
    </row>
    <row r="30" ht="12.75">
      <c r="H30" s="16"/>
    </row>
  </sheetData>
  <printOptions/>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M52"/>
  <sheetViews>
    <sheetView workbookViewId="0" topLeftCell="A1">
      <selection activeCell="A1" sqref="A1"/>
    </sheetView>
  </sheetViews>
  <sheetFormatPr defaultColWidth="9.140625" defaultRowHeight="12.75"/>
  <cols>
    <col min="1" max="6" width="8.8515625" style="0" customWidth="1"/>
    <col min="7" max="7" width="10.421875" style="0" customWidth="1"/>
    <col min="8" max="8" width="11.00390625" style="0" customWidth="1"/>
    <col min="9" max="16384" width="8.8515625" style="0" customWidth="1"/>
  </cols>
  <sheetData>
    <row r="1" ht="12.75">
      <c r="A1" s="21" t="s">
        <v>155</v>
      </c>
    </row>
    <row r="3" spans="1:7" ht="12.75">
      <c r="A3" s="1" t="s">
        <v>68</v>
      </c>
      <c r="C3" t="s">
        <v>69</v>
      </c>
      <c r="D3" t="s">
        <v>70</v>
      </c>
      <c r="E3" t="s">
        <v>71</v>
      </c>
      <c r="F3" t="s">
        <v>72</v>
      </c>
      <c r="G3" t="s">
        <v>37</v>
      </c>
    </row>
    <row r="4" spans="3:8" ht="12.75">
      <c r="C4" s="2">
        <v>0.57658</v>
      </c>
      <c r="D4" s="2">
        <v>308.56</v>
      </c>
      <c r="E4" s="2">
        <v>56.02</v>
      </c>
      <c r="F4" s="2">
        <v>227.13</v>
      </c>
      <c r="G4" s="2">
        <f>PI()</f>
        <v>3.141592653589793</v>
      </c>
      <c r="H4" t="s">
        <v>36</v>
      </c>
    </row>
    <row r="5" ht="12.75">
      <c r="A5" t="s">
        <v>73</v>
      </c>
    </row>
    <row r="6" ht="12.75">
      <c r="B6" t="s">
        <v>40</v>
      </c>
    </row>
    <row r="8" ht="12.75">
      <c r="B8" t="s">
        <v>39</v>
      </c>
    </row>
    <row r="9" ht="12.75">
      <c r="B9" t="s">
        <v>41</v>
      </c>
    </row>
    <row r="10" ht="12.75">
      <c r="A10" s="5"/>
    </row>
    <row r="11" ht="12.75">
      <c r="B11" t="s">
        <v>38</v>
      </c>
    </row>
    <row r="15" ht="12.75">
      <c r="A15" s="3" t="s">
        <v>74</v>
      </c>
    </row>
    <row r="16" ht="12.75">
      <c r="A16" t="s">
        <v>75</v>
      </c>
    </row>
    <row r="17" spans="1:2" ht="12.75">
      <c r="A17" t="s">
        <v>76</v>
      </c>
      <c r="B17" t="s">
        <v>77</v>
      </c>
    </row>
    <row r="19" spans="1:7" ht="12.75">
      <c r="A19" s="4" t="s">
        <v>78</v>
      </c>
      <c r="C19" t="s">
        <v>79</v>
      </c>
      <c r="D19" t="s">
        <v>80</v>
      </c>
      <c r="E19" t="s">
        <v>81</v>
      </c>
      <c r="G19" t="s">
        <v>82</v>
      </c>
    </row>
    <row r="20" spans="3:7" ht="12.75">
      <c r="C20" s="2">
        <v>0.0023</v>
      </c>
      <c r="D20" s="2">
        <v>17.8</v>
      </c>
      <c r="E20" s="2">
        <v>54</v>
      </c>
      <c r="G20" s="2">
        <v>1</v>
      </c>
    </row>
    <row r="21" ht="12.75">
      <c r="A21" t="s">
        <v>83</v>
      </c>
    </row>
    <row r="22" ht="12.75">
      <c r="A22" t="s">
        <v>84</v>
      </c>
    </row>
    <row r="23" ht="12.75">
      <c r="A23" t="s">
        <v>42</v>
      </c>
    </row>
    <row r="25" ht="12.75">
      <c r="A25" t="s">
        <v>85</v>
      </c>
    </row>
    <row r="26" ht="12.75">
      <c r="A26" t="s">
        <v>86</v>
      </c>
    </row>
    <row r="27" ht="12.75">
      <c r="A27" t="s">
        <v>87</v>
      </c>
    </row>
    <row r="28" ht="12.75">
      <c r="A28" t="s">
        <v>88</v>
      </c>
    </row>
    <row r="29" ht="12.75">
      <c r="A29" t="s">
        <v>89</v>
      </c>
    </row>
    <row r="30" ht="12.75">
      <c r="A30" t="s">
        <v>90</v>
      </c>
    </row>
    <row r="31" ht="12.75">
      <c r="A31" t="s">
        <v>91</v>
      </c>
    </row>
    <row r="33" spans="1:13" ht="12.75">
      <c r="A33" s="4" t="s">
        <v>92</v>
      </c>
      <c r="G33" t="s">
        <v>93</v>
      </c>
      <c r="H33" t="s">
        <v>94</v>
      </c>
      <c r="I33" t="s">
        <v>95</v>
      </c>
      <c r="J33" t="s">
        <v>96</v>
      </c>
      <c r="K33" t="s">
        <v>97</v>
      </c>
      <c r="L33" t="s">
        <v>98</v>
      </c>
      <c r="M33" t="s">
        <v>99</v>
      </c>
    </row>
    <row r="34" spans="1:13" ht="12.75">
      <c r="A34" t="s">
        <v>100</v>
      </c>
      <c r="G34" s="2">
        <v>0.8</v>
      </c>
      <c r="H34" s="2">
        <v>16</v>
      </c>
      <c r="I34" s="2">
        <v>46</v>
      </c>
      <c r="J34" s="2">
        <v>75</v>
      </c>
      <c r="K34" s="2">
        <v>106</v>
      </c>
      <c r="L34" s="2">
        <v>136</v>
      </c>
      <c r="M34" s="2">
        <v>167</v>
      </c>
    </row>
    <row r="35" spans="1:13" ht="12.75">
      <c r="A35" t="s">
        <v>101</v>
      </c>
      <c r="H35" t="s">
        <v>102</v>
      </c>
      <c r="I35" t="s">
        <v>103</v>
      </c>
      <c r="J35" t="s">
        <v>104</v>
      </c>
      <c r="K35" t="s">
        <v>105</v>
      </c>
      <c r="L35" t="s">
        <v>106</v>
      </c>
      <c r="M35" t="s">
        <v>107</v>
      </c>
    </row>
    <row r="36" spans="1:13" ht="12.75">
      <c r="A36" t="s">
        <v>108</v>
      </c>
      <c r="H36" s="2">
        <v>197</v>
      </c>
      <c r="I36" s="2">
        <v>228</v>
      </c>
      <c r="J36" s="2">
        <v>259</v>
      </c>
      <c r="K36" s="2">
        <v>289</v>
      </c>
      <c r="L36" s="2">
        <v>320</v>
      </c>
      <c r="M36" s="2">
        <v>350</v>
      </c>
    </row>
    <row r="37" spans="1:9" ht="12.75">
      <c r="A37" t="s">
        <v>109</v>
      </c>
      <c r="I37" s="5"/>
    </row>
    <row r="38" spans="1:8" ht="12.75">
      <c r="A38" t="s">
        <v>110</v>
      </c>
      <c r="G38" t="s">
        <v>111</v>
      </c>
      <c r="H38" t="s">
        <v>112</v>
      </c>
    </row>
    <row r="39" spans="1:8" ht="12.75">
      <c r="A39" t="s">
        <v>113</v>
      </c>
      <c r="H39" t="s">
        <v>114</v>
      </c>
    </row>
    <row r="40" ht="12.75">
      <c r="A40" t="s">
        <v>115</v>
      </c>
    </row>
    <row r="41" ht="12.75">
      <c r="A41" t="s">
        <v>116</v>
      </c>
    </row>
    <row r="42" ht="12.75">
      <c r="A42" t="s">
        <v>89</v>
      </c>
    </row>
    <row r="43" ht="12.75">
      <c r="A43" t="s">
        <v>117</v>
      </c>
    </row>
    <row r="44" ht="12.75">
      <c r="A44" t="s">
        <v>118</v>
      </c>
    </row>
    <row r="45" ht="12.75">
      <c r="A45" t="s">
        <v>119</v>
      </c>
    </row>
    <row r="46" ht="12.75">
      <c r="A46" t="s">
        <v>120</v>
      </c>
    </row>
    <row r="47" ht="12.75">
      <c r="A47" t="s">
        <v>121</v>
      </c>
    </row>
    <row r="48" ht="12.75">
      <c r="A48" t="s">
        <v>89</v>
      </c>
    </row>
    <row r="49" ht="12.75">
      <c r="A49" t="s">
        <v>122</v>
      </c>
    </row>
    <row r="50" ht="12.75">
      <c r="A50" t="s">
        <v>123</v>
      </c>
    </row>
    <row r="51" ht="12.75">
      <c r="A51" t="s">
        <v>124</v>
      </c>
    </row>
    <row r="52" ht="12.75">
      <c r="A52" t="s">
        <v>125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D299"/>
  <sheetViews>
    <sheetView workbookViewId="0" topLeftCell="A1">
      <selection activeCell="A1" sqref="A1"/>
    </sheetView>
  </sheetViews>
  <sheetFormatPr defaultColWidth="9.140625" defaultRowHeight="12.75"/>
  <cols>
    <col min="1" max="16384" width="8.8515625" style="0" customWidth="1"/>
  </cols>
  <sheetData>
    <row r="1" ht="12.75">
      <c r="A1" s="21" t="s">
        <v>32</v>
      </c>
    </row>
    <row r="2" spans="1:14" s="22" customFormat="1" ht="12.75">
      <c r="A2" s="22" t="s">
        <v>156</v>
      </c>
      <c r="B2" s="22" t="s">
        <v>148</v>
      </c>
      <c r="C2" s="22" t="s">
        <v>127</v>
      </c>
      <c r="D2" s="22" t="s">
        <v>128</v>
      </c>
      <c r="E2" s="22" t="s">
        <v>129</v>
      </c>
      <c r="F2" s="22" t="s">
        <v>149</v>
      </c>
      <c r="G2" s="22" t="s">
        <v>131</v>
      </c>
      <c r="H2" s="22" t="s">
        <v>150</v>
      </c>
      <c r="I2" s="22" t="s">
        <v>151</v>
      </c>
      <c r="J2" s="22" t="s">
        <v>134</v>
      </c>
      <c r="K2" s="22" t="s">
        <v>152</v>
      </c>
      <c r="L2" s="22" t="s">
        <v>153</v>
      </c>
      <c r="M2" s="22" t="s">
        <v>137</v>
      </c>
      <c r="N2" s="22" t="s">
        <v>138</v>
      </c>
    </row>
    <row r="3" spans="1:15" ht="12.75">
      <c r="A3" t="s">
        <v>143</v>
      </c>
      <c r="B3">
        <v>1973</v>
      </c>
      <c r="C3">
        <v>19.33</v>
      </c>
      <c r="D3">
        <v>12.7</v>
      </c>
      <c r="E3">
        <v>9.44</v>
      </c>
      <c r="F3">
        <v>8.43</v>
      </c>
      <c r="G3">
        <v>17.81</v>
      </c>
      <c r="H3">
        <v>4.49</v>
      </c>
      <c r="I3">
        <v>4.84</v>
      </c>
      <c r="J3">
        <v>0.63</v>
      </c>
      <c r="K3">
        <v>13.42</v>
      </c>
      <c r="L3">
        <v>14.08</v>
      </c>
      <c r="M3">
        <v>4.83</v>
      </c>
      <c r="N3">
        <v>13.99</v>
      </c>
      <c r="O3" s="22" t="s">
        <v>34</v>
      </c>
    </row>
    <row r="4" spans="1:15" ht="12.75">
      <c r="A4" t="s">
        <v>144</v>
      </c>
      <c r="B4">
        <v>1973</v>
      </c>
      <c r="C4">
        <v>4.5</v>
      </c>
      <c r="D4">
        <v>4.4</v>
      </c>
      <c r="E4">
        <v>5.1</v>
      </c>
      <c r="F4">
        <v>6.9</v>
      </c>
      <c r="G4">
        <v>9.5</v>
      </c>
      <c r="H4">
        <v>12</v>
      </c>
      <c r="I4">
        <v>13.5</v>
      </c>
      <c r="J4">
        <v>14</v>
      </c>
      <c r="K4">
        <v>13.4</v>
      </c>
      <c r="L4">
        <v>10.3</v>
      </c>
      <c r="M4">
        <v>7.6</v>
      </c>
      <c r="N4">
        <v>4.6</v>
      </c>
      <c r="O4" s="22" t="s">
        <v>147</v>
      </c>
    </row>
    <row r="5" spans="1:14" ht="12.75">
      <c r="A5" t="s">
        <v>145</v>
      </c>
      <c r="B5">
        <v>1973</v>
      </c>
      <c r="C5">
        <v>11.1</v>
      </c>
      <c r="D5">
        <v>11.3</v>
      </c>
      <c r="E5">
        <v>14.2</v>
      </c>
      <c r="F5">
        <v>15.9</v>
      </c>
      <c r="G5">
        <v>17.7</v>
      </c>
      <c r="H5">
        <v>21.3</v>
      </c>
      <c r="I5">
        <v>23.4</v>
      </c>
      <c r="J5">
        <v>23.8</v>
      </c>
      <c r="K5">
        <v>22.7</v>
      </c>
      <c r="L5">
        <v>18.8</v>
      </c>
      <c r="M5">
        <v>14.8</v>
      </c>
      <c r="N5">
        <v>11.3</v>
      </c>
    </row>
    <row r="6" ht="12.75">
      <c r="A6" t="s">
        <v>143</v>
      </c>
    </row>
    <row r="7" ht="12.75">
      <c r="A7" t="s">
        <v>144</v>
      </c>
    </row>
    <row r="8" ht="12.75">
      <c r="A8" t="s">
        <v>145</v>
      </c>
    </row>
    <row r="9" ht="12.75">
      <c r="A9" t="s">
        <v>143</v>
      </c>
    </row>
    <row r="10" ht="12.75">
      <c r="A10" t="s">
        <v>144</v>
      </c>
    </row>
    <row r="11" ht="12.75">
      <c r="A11" t="s">
        <v>145</v>
      </c>
    </row>
    <row r="12" ht="12.75">
      <c r="A12" t="s">
        <v>143</v>
      </c>
    </row>
    <row r="13" ht="12.75">
      <c r="A13" t="s">
        <v>144</v>
      </c>
    </row>
    <row r="14" ht="12.75">
      <c r="A14" t="s">
        <v>145</v>
      </c>
    </row>
    <row r="15" ht="12.75">
      <c r="A15" t="s">
        <v>143</v>
      </c>
    </row>
    <row r="16" ht="12.75">
      <c r="A16" t="s">
        <v>144</v>
      </c>
    </row>
    <row r="17" ht="12.75">
      <c r="A17" t="s">
        <v>145</v>
      </c>
    </row>
    <row r="18" ht="12.75">
      <c r="A18" t="s">
        <v>143</v>
      </c>
    </row>
    <row r="19" ht="12.75">
      <c r="A19" t="s">
        <v>144</v>
      </c>
    </row>
    <row r="20" ht="12.75">
      <c r="A20" t="s">
        <v>145</v>
      </c>
    </row>
    <row r="21" ht="12.75">
      <c r="A21" t="s">
        <v>143</v>
      </c>
    </row>
    <row r="22" ht="12.75">
      <c r="A22" t="s">
        <v>144</v>
      </c>
    </row>
    <row r="23" ht="12.75">
      <c r="A23" t="s">
        <v>145</v>
      </c>
    </row>
    <row r="24" ht="12.75">
      <c r="A24" t="s">
        <v>143</v>
      </c>
    </row>
    <row r="25" ht="12.75">
      <c r="A25" t="s">
        <v>144</v>
      </c>
    </row>
    <row r="26" ht="12.75">
      <c r="A26" t="s">
        <v>145</v>
      </c>
    </row>
    <row r="27" ht="12.75">
      <c r="A27" t="s">
        <v>143</v>
      </c>
    </row>
    <row r="28" ht="12.75">
      <c r="A28" t="s">
        <v>144</v>
      </c>
    </row>
    <row r="29" ht="12.75">
      <c r="A29" t="s">
        <v>145</v>
      </c>
    </row>
    <row r="30" ht="12.75">
      <c r="A30" t="s">
        <v>143</v>
      </c>
    </row>
    <row r="31" ht="12.75">
      <c r="A31" t="s">
        <v>144</v>
      </c>
    </row>
    <row r="32" ht="12.75">
      <c r="A32" t="s">
        <v>145</v>
      </c>
    </row>
    <row r="33" ht="12.75">
      <c r="A33" t="s">
        <v>143</v>
      </c>
    </row>
    <row r="34" ht="12.75">
      <c r="A34" t="s">
        <v>144</v>
      </c>
    </row>
    <row r="35" ht="12.75">
      <c r="A35" t="s">
        <v>145</v>
      </c>
    </row>
    <row r="36" ht="12.75">
      <c r="A36" t="s">
        <v>143</v>
      </c>
    </row>
    <row r="37" ht="12.75">
      <c r="A37" t="s">
        <v>144</v>
      </c>
    </row>
    <row r="38" ht="12.75">
      <c r="A38" t="s">
        <v>145</v>
      </c>
    </row>
    <row r="39" ht="12.75">
      <c r="A39" t="s">
        <v>143</v>
      </c>
    </row>
    <row r="40" ht="12.75">
      <c r="A40" t="s">
        <v>144</v>
      </c>
    </row>
    <row r="41" ht="12.75">
      <c r="A41" t="s">
        <v>145</v>
      </c>
    </row>
    <row r="42" ht="12.75">
      <c r="A42" t="s">
        <v>143</v>
      </c>
    </row>
    <row r="43" ht="12.75">
      <c r="A43" t="s">
        <v>144</v>
      </c>
    </row>
    <row r="44" ht="12.75">
      <c r="A44" t="s">
        <v>145</v>
      </c>
    </row>
    <row r="45" ht="12.75">
      <c r="A45" t="s">
        <v>143</v>
      </c>
    </row>
    <row r="46" ht="12.75">
      <c r="A46" t="s">
        <v>144</v>
      </c>
    </row>
    <row r="47" ht="12.75">
      <c r="A47" t="s">
        <v>145</v>
      </c>
    </row>
    <row r="48" ht="12.75">
      <c r="A48" t="s">
        <v>143</v>
      </c>
    </row>
    <row r="49" ht="12.75">
      <c r="A49" t="s">
        <v>144</v>
      </c>
    </row>
    <row r="50" ht="12.75">
      <c r="A50" t="s">
        <v>145</v>
      </c>
    </row>
    <row r="51" ht="12.75">
      <c r="A51" t="s">
        <v>143</v>
      </c>
    </row>
    <row r="52" ht="12.75">
      <c r="A52" t="s">
        <v>144</v>
      </c>
    </row>
    <row r="53" ht="12.75">
      <c r="A53" t="s">
        <v>145</v>
      </c>
    </row>
    <row r="54" ht="12.75">
      <c r="A54" t="s">
        <v>143</v>
      </c>
    </row>
    <row r="55" ht="12.75">
      <c r="A55" t="s">
        <v>144</v>
      </c>
    </row>
    <row r="56" ht="12.75">
      <c r="A56" t="s">
        <v>145</v>
      </c>
    </row>
    <row r="57" ht="12.75">
      <c r="A57" t="s">
        <v>143</v>
      </c>
    </row>
    <row r="58" ht="12.75">
      <c r="A58" t="s">
        <v>144</v>
      </c>
    </row>
    <row r="59" ht="12.75">
      <c r="A59" t="s">
        <v>145</v>
      </c>
    </row>
    <row r="60" ht="12.75">
      <c r="A60" t="s">
        <v>143</v>
      </c>
    </row>
    <row r="61" ht="12.75">
      <c r="A61" t="s">
        <v>144</v>
      </c>
    </row>
    <row r="62" ht="12.75">
      <c r="A62" t="s">
        <v>145</v>
      </c>
    </row>
    <row r="63" ht="12.75">
      <c r="A63" t="s">
        <v>143</v>
      </c>
    </row>
    <row r="64" ht="12.75">
      <c r="A64" t="s">
        <v>144</v>
      </c>
    </row>
    <row r="65" ht="12.75">
      <c r="A65" t="s">
        <v>145</v>
      </c>
    </row>
    <row r="66" ht="12.75">
      <c r="A66" t="s">
        <v>143</v>
      </c>
    </row>
    <row r="67" ht="12.75">
      <c r="A67" t="s">
        <v>144</v>
      </c>
    </row>
    <row r="68" ht="12.75">
      <c r="A68" t="s">
        <v>145</v>
      </c>
    </row>
    <row r="69" ht="12.75">
      <c r="A69" t="s">
        <v>143</v>
      </c>
    </row>
    <row r="70" ht="12.75">
      <c r="A70" t="s">
        <v>144</v>
      </c>
    </row>
    <row r="71" ht="12.75">
      <c r="A71" t="s">
        <v>145</v>
      </c>
    </row>
    <row r="72" ht="12.75">
      <c r="A72" t="s">
        <v>143</v>
      </c>
    </row>
    <row r="73" ht="12.75">
      <c r="A73" t="s">
        <v>144</v>
      </c>
    </row>
    <row r="74" ht="12.75">
      <c r="A74" t="s">
        <v>145</v>
      </c>
    </row>
    <row r="75" ht="12.75">
      <c r="A75" t="s">
        <v>143</v>
      </c>
    </row>
    <row r="76" ht="12.75">
      <c r="A76" t="s">
        <v>144</v>
      </c>
    </row>
    <row r="77" ht="12.75">
      <c r="A77" t="s">
        <v>145</v>
      </c>
    </row>
    <row r="78" ht="12.75">
      <c r="A78" t="s">
        <v>143</v>
      </c>
    </row>
    <row r="79" ht="12.75">
      <c r="A79" t="s">
        <v>144</v>
      </c>
    </row>
    <row r="80" ht="12.75">
      <c r="A80" t="s">
        <v>145</v>
      </c>
    </row>
    <row r="81" ht="12.75">
      <c r="A81" t="s">
        <v>143</v>
      </c>
    </row>
    <row r="82" ht="12.75">
      <c r="A82" t="s">
        <v>144</v>
      </c>
    </row>
    <row r="83" ht="12.75">
      <c r="A83" t="s">
        <v>145</v>
      </c>
    </row>
    <row r="84" ht="12.75">
      <c r="A84" t="s">
        <v>143</v>
      </c>
    </row>
    <row r="85" ht="12.75">
      <c r="A85" t="s">
        <v>144</v>
      </c>
    </row>
    <row r="86" ht="12.75">
      <c r="A86" t="s">
        <v>145</v>
      </c>
    </row>
    <row r="87" spans="3:14" ht="12.75">
      <c r="C87" s="8"/>
      <c r="D87" s="8"/>
      <c r="E87" s="8"/>
      <c r="F87" s="8"/>
      <c r="G87" s="8"/>
      <c r="H87" s="8"/>
      <c r="I87" s="8"/>
      <c r="J87" s="8"/>
      <c r="K87" s="8"/>
      <c r="L87" s="8"/>
      <c r="M87" s="8"/>
      <c r="N87" s="8"/>
    </row>
    <row r="88" spans="1:14" ht="12.75">
      <c r="A88" s="21" t="s">
        <v>33</v>
      </c>
      <c r="C88" s="8"/>
      <c r="D88" s="8"/>
      <c r="E88" s="8"/>
      <c r="F88" s="8"/>
      <c r="G88" s="8"/>
      <c r="H88" s="8"/>
      <c r="I88" s="8"/>
      <c r="J88" s="8"/>
      <c r="K88" s="8"/>
      <c r="L88" s="8"/>
      <c r="M88" s="8"/>
      <c r="N88" s="8"/>
    </row>
    <row r="89" ht="12.75">
      <c r="B89" s="21" t="s">
        <v>159</v>
      </c>
    </row>
    <row r="90" spans="1:4" ht="12.75">
      <c r="A90" t="s">
        <v>65</v>
      </c>
      <c r="B90">
        <f>sites!E4</f>
        <v>42.75</v>
      </c>
      <c r="C90" t="s">
        <v>146</v>
      </c>
      <c r="D90">
        <f>B90*(equations!$G$4/180)</f>
        <v>0.7461282552275759</v>
      </c>
    </row>
    <row r="91" spans="3:15" ht="12.75">
      <c r="C91" t="s">
        <v>127</v>
      </c>
      <c r="D91" t="s">
        <v>128</v>
      </c>
      <c r="E91" t="s">
        <v>129</v>
      </c>
      <c r="F91" t="s">
        <v>130</v>
      </c>
      <c r="G91" t="s">
        <v>131</v>
      </c>
      <c r="H91" t="s">
        <v>132</v>
      </c>
      <c r="I91" t="s">
        <v>133</v>
      </c>
      <c r="J91" t="s">
        <v>134</v>
      </c>
      <c r="K91" t="s">
        <v>135</v>
      </c>
      <c r="L91" t="s">
        <v>136</v>
      </c>
      <c r="M91" t="s">
        <v>137</v>
      </c>
      <c r="N91" t="s">
        <v>138</v>
      </c>
      <c r="O91" t="s">
        <v>3</v>
      </c>
    </row>
    <row r="92" spans="1:14" ht="12.75">
      <c r="A92" t="s">
        <v>4</v>
      </c>
      <c r="C92">
        <f>0.401426*SIN(6.283185*(equations!$H$34-77)/365)</f>
        <v>-0.34821952440095305</v>
      </c>
      <c r="D92">
        <f>0.401426*SIN(6.283185*(equations!$I$34-77)/365)</f>
        <v>-0.20419373329002194</v>
      </c>
      <c r="E92">
        <f>0.401426*SIN(6.283185*(equations!$J$34-77)/365)</f>
        <v>-0.013817729192002201</v>
      </c>
      <c r="F92">
        <f>0.401426*SIN(6.283185*(equations!$K$34-77)/365)</f>
        <v>0.19217620190074988</v>
      </c>
      <c r="G92">
        <f>0.401426*SIN(6.283185*(equations!$L$34-77)/365)</f>
        <v>0.3411386652776681</v>
      </c>
      <c r="H92">
        <f>0.401426*SIN(6.283185*(equations!$M$34-77)/365)</f>
        <v>0.4013330700215778</v>
      </c>
      <c r="I92">
        <f>0.401426*SIN(6.283185*(equations!$H$36-77)/365)</f>
        <v>0.35325979824690545</v>
      </c>
      <c r="J92">
        <f>0.401426*SIN(6.283185*(equations!$I$36-77)/365)</f>
        <v>0.20716090507127147</v>
      </c>
      <c r="K92">
        <f>0.401426*SIN(6.283185*(equations!$J$36-77)/365)</f>
        <v>0.0034551338167799098</v>
      </c>
      <c r="L92">
        <f>0.401426*SIN(6.283185*(equations!$K$36-77)/365)</f>
        <v>-0.19520244514080431</v>
      </c>
      <c r="M92">
        <f>0.401426*SIN(6.283185*(equations!$L$36-77)/365)</f>
        <v>-0.3464876504402988</v>
      </c>
      <c r="N92">
        <f>0.401426*SIN(6.283185*(equations!$M$36-77)/365)</f>
        <v>-0.40139254342642217</v>
      </c>
    </row>
    <row r="93" spans="1:14" ht="12.75">
      <c r="A93" t="s">
        <v>5</v>
      </c>
      <c r="C93">
        <f aca="true" t="shared" si="0" ref="C93:N93">SQRT(MAX(0,1-(-TAN($D$90)*TAN(C92))^2))</f>
        <v>0.9420170824260524</v>
      </c>
      <c r="D93">
        <f t="shared" si="0"/>
        <v>0.9815077057179422</v>
      </c>
      <c r="E93">
        <f t="shared" si="0"/>
        <v>0.9999184118103663</v>
      </c>
      <c r="F93">
        <f t="shared" si="0"/>
        <v>0.9836911996287306</v>
      </c>
      <c r="G93">
        <f t="shared" si="0"/>
        <v>0.9446166778741415</v>
      </c>
      <c r="H93">
        <f t="shared" si="0"/>
        <v>0.9198461120301243</v>
      </c>
      <c r="I93">
        <f t="shared" si="0"/>
        <v>0.9401184947718327</v>
      </c>
      <c r="J93">
        <f t="shared" si="0"/>
        <v>0.9809451566881604</v>
      </c>
      <c r="K93">
        <f t="shared" si="0"/>
        <v>0.9999948994706381</v>
      </c>
      <c r="L93">
        <f t="shared" si="0"/>
        <v>0.9831555805916457</v>
      </c>
      <c r="M93">
        <f t="shared" si="0"/>
        <v>0.9426601500136117</v>
      </c>
      <c r="N93">
        <f t="shared" si="0"/>
        <v>0.9198184409772738</v>
      </c>
    </row>
    <row r="94" spans="1:14" ht="12.75">
      <c r="A94" t="s">
        <v>6</v>
      </c>
      <c r="C94">
        <f aca="true" t="shared" si="1" ref="C94:N94">(-TAN($D$90)*TAN(C92))</f>
        <v>0.3355649213155451</v>
      </c>
      <c r="D94">
        <f t="shared" si="1"/>
        <v>0.1914226308885693</v>
      </c>
      <c r="E94">
        <f t="shared" si="1"/>
        <v>0.012773790456814222</v>
      </c>
      <c r="F94">
        <f t="shared" si="1"/>
        <v>-0.17986557139427448</v>
      </c>
      <c r="G94">
        <f t="shared" si="1"/>
        <v>-0.328175763702959</v>
      </c>
      <c r="H94">
        <f t="shared" si="1"/>
        <v>-0.3922794032103442</v>
      </c>
      <c r="I94">
        <f t="shared" si="1"/>
        <v>-0.3408477897653784</v>
      </c>
      <c r="J94">
        <f t="shared" si="1"/>
        <v>-0.1942848413284997</v>
      </c>
      <c r="K94">
        <f t="shared" si="1"/>
        <v>-0.0031939055572094807</v>
      </c>
      <c r="L94">
        <f t="shared" si="1"/>
        <v>0.18277063317585823</v>
      </c>
      <c r="M94">
        <f t="shared" si="1"/>
        <v>0.3337541633842416</v>
      </c>
      <c r="N94">
        <f t="shared" si="1"/>
        <v>0.39234428202554117</v>
      </c>
    </row>
    <row r="95" spans="1:14" ht="12.75">
      <c r="A95" t="s">
        <v>7</v>
      </c>
      <c r="C95">
        <f aca="true" t="shared" si="2" ref="C95:N95">MAX(0,ATAN2(C94,C93))</f>
        <v>1.2285914674158003</v>
      </c>
      <c r="D95">
        <f t="shared" si="2"/>
        <v>1.378184950309889</v>
      </c>
      <c r="E95">
        <f t="shared" si="2"/>
        <v>1.558022188929932</v>
      </c>
      <c r="F95">
        <f t="shared" si="2"/>
        <v>1.7516461190108952</v>
      </c>
      <c r="G95">
        <f t="shared" si="2"/>
        <v>1.90516806033248</v>
      </c>
      <c r="H95">
        <f t="shared" si="2"/>
        <v>1.9739046407220664</v>
      </c>
      <c r="I95">
        <f t="shared" si="2"/>
        <v>1.9186148673990773</v>
      </c>
      <c r="J95">
        <f t="shared" si="2"/>
        <v>1.766324673633977</v>
      </c>
      <c r="K95">
        <f t="shared" si="2"/>
        <v>1.57399023778232</v>
      </c>
      <c r="L95">
        <f t="shared" si="2"/>
        <v>1.3869925071495457</v>
      </c>
      <c r="M95">
        <f t="shared" si="2"/>
        <v>1.2305130244261666</v>
      </c>
      <c r="N95">
        <f t="shared" si="2"/>
        <v>1.167617479557658</v>
      </c>
    </row>
    <row r="96" spans="1:14" ht="12.75">
      <c r="A96" t="s">
        <v>8</v>
      </c>
      <c r="C96">
        <f>(917*equations!$G$34*(C95*SIN($D$90)*SIN(C92)+COS($D$90)*COS(C92)*SIN(C95)))/equations!$G$34</f>
        <v>335.30680436659156</v>
      </c>
      <c r="D96">
        <f>(917*equations!$G$34*(D95*SIN($D$90)*SIN(D92)+COS($D$90)*COS(D92)*SIN(D95)))/equations!$G$34</f>
        <v>473.23475633614254</v>
      </c>
      <c r="E96">
        <f>(917*equations!$G$34*(E95*SIN($D$90)*SIN(E92)+COS($D$90)*COS(E92)*SIN(E95)))/equations!$G$34</f>
        <v>659.8544214169925</v>
      </c>
      <c r="F96">
        <f>(917*equations!$G$34*(F95*SIN($D$90)*SIN(F92)+COS($D$90)*COS(F92)*SIN(F95)))/equations!$G$34</f>
        <v>858.4459304219528</v>
      </c>
      <c r="G96">
        <f>(917*equations!$G$34*(G95*SIN($D$90)*SIN(G92)+COS($D$90)*COS(G92)*SIN(G95)))/equations!$G$34</f>
        <v>996.1777908377807</v>
      </c>
      <c r="H96">
        <f>(917*equations!$G$34*(H95*SIN($D$90)*SIN(H92)+COS($D$90)*COS(H92)*SIN(H95)))/equations!$G$34</f>
        <v>1050.160976228765</v>
      </c>
      <c r="I96">
        <f>(917*equations!$G$34*(I95*SIN($D$90)*SIN(I92)+COS($D$90)*COS(I92)*SIN(I95)))/equations!$G$34</f>
        <v>1007.1246808327388</v>
      </c>
      <c r="J96">
        <f>(917*equations!$G$34*(J95*SIN($D$90)*SIN(J92)+COS($D$90)*COS(J92)*SIN(J95)))/equations!$G$34</f>
        <v>872.5604580845257</v>
      </c>
      <c r="K96">
        <f>(917*equations!$G$34*(K95*SIN($D$90)*SIN(K92)+COS($D$90)*COS(K92)*SIN(K95)))/equations!$G$34</f>
        <v>676.751435480903</v>
      </c>
      <c r="L96">
        <f>(917*equations!$G$34*(L95*SIN($D$90)*SIN(L92)+COS($D$90)*COS(L92)*SIN(L95)))/equations!$G$34</f>
        <v>481.99876891809464</v>
      </c>
      <c r="M96">
        <f>(917*equations!$G$34*(M95*SIN($D$90)*SIN(M92)+COS($D$90)*COS(M92)*SIN(M95)))/equations!$G$34</f>
        <v>336.92722338660286</v>
      </c>
      <c r="N96">
        <f>(917*equations!$G$34*(N95*SIN($D$90)*SIN(N92)+COS($D$90)*COS(N92)*SIN(N95)))/equations!$G$34</f>
        <v>286.1923580569292</v>
      </c>
    </row>
    <row r="98" spans="1:14" ht="12.75">
      <c r="A98" t="s">
        <v>9</v>
      </c>
      <c r="B98">
        <v>1973</v>
      </c>
      <c r="C98" s="8">
        <f>C5-C4</f>
        <v>6.6</v>
      </c>
      <c r="D98" s="8">
        <f>D5-D4</f>
        <v>6.9</v>
      </c>
      <c r="E98" s="8">
        <f aca="true" t="shared" si="3" ref="E98:N98">E5-E4</f>
        <v>9.1</v>
      </c>
      <c r="F98" s="8">
        <f t="shared" si="3"/>
        <v>9</v>
      </c>
      <c r="G98" s="8">
        <f t="shared" si="3"/>
        <v>8.2</v>
      </c>
      <c r="H98" s="8">
        <f t="shared" si="3"/>
        <v>9.3</v>
      </c>
      <c r="I98" s="8">
        <f t="shared" si="3"/>
        <v>9.899999999999999</v>
      </c>
      <c r="J98" s="8">
        <f t="shared" si="3"/>
        <v>9.8</v>
      </c>
      <c r="K98" s="8">
        <f t="shared" si="3"/>
        <v>9.299999999999999</v>
      </c>
      <c r="L98" s="8">
        <f t="shared" si="3"/>
        <v>8.5</v>
      </c>
      <c r="M98" s="8">
        <f t="shared" si="3"/>
        <v>7.200000000000001</v>
      </c>
      <c r="N98" s="8">
        <f t="shared" si="3"/>
        <v>6.700000000000001</v>
      </c>
    </row>
    <row r="99" spans="1:14" ht="12.75">
      <c r="A99" t="s">
        <v>10</v>
      </c>
      <c r="B99">
        <v>1973</v>
      </c>
      <c r="C99">
        <f>(C4+C5)/2</f>
        <v>7.8</v>
      </c>
      <c r="D99">
        <f aca="true" t="shared" si="4" ref="D99:N99">(D4+D5)/2</f>
        <v>7.8500000000000005</v>
      </c>
      <c r="E99">
        <f t="shared" si="4"/>
        <v>9.649999999999999</v>
      </c>
      <c r="F99">
        <f t="shared" si="4"/>
        <v>11.4</v>
      </c>
      <c r="G99">
        <f t="shared" si="4"/>
        <v>13.6</v>
      </c>
      <c r="H99">
        <f t="shared" si="4"/>
        <v>16.65</v>
      </c>
      <c r="I99">
        <f t="shared" si="4"/>
        <v>18.45</v>
      </c>
      <c r="J99">
        <f t="shared" si="4"/>
        <v>18.9</v>
      </c>
      <c r="K99">
        <f t="shared" si="4"/>
        <v>18.05</v>
      </c>
      <c r="L99">
        <f t="shared" si="4"/>
        <v>14.55</v>
      </c>
      <c r="M99">
        <f t="shared" si="4"/>
        <v>11.2</v>
      </c>
      <c r="N99">
        <f t="shared" si="4"/>
        <v>7.95</v>
      </c>
    </row>
    <row r="100" spans="1:14" ht="12.75">
      <c r="A100" t="s">
        <v>11</v>
      </c>
      <c r="B100">
        <v>1973</v>
      </c>
      <c r="C100">
        <f>equations!$C$20*(C99+equations!$D$20)*SQRT(C98)*(C$96/equations!$E$20)</f>
        <v>0.9392655114225801</v>
      </c>
      <c r="D100">
        <f>equations!$C$20*(D99+equations!$D$20)*SQRT(D98)*(D$96/equations!$E$20)</f>
        <v>1.3580714661506585</v>
      </c>
      <c r="E100">
        <f>equations!$C$20*(E99+equations!$D$20)*SQRT(E98)*(E$96/equations!$E$20)</f>
        <v>2.327261860094388</v>
      </c>
      <c r="F100">
        <f>equations!$C$20*(F99+equations!$D$20)*SQRT(F98)*(F$96/equations!$E$20)</f>
        <v>3.2029571492854645</v>
      </c>
      <c r="G100">
        <f>equations!$C$20*(G99+equations!$D$20)*SQRT(G98)*(G$96/equations!$E$20)</f>
        <v>3.815113876448273</v>
      </c>
      <c r="H100">
        <f>equations!$C$20*(H99+equations!$D$20)*SQRT(H98)*(H$96/equations!$E$20)</f>
        <v>4.699164547303611</v>
      </c>
      <c r="I100">
        <f>equations!$C$20*(I99+equations!$D$20)*SQRT(I98)*(I$96/equations!$E$20)</f>
        <v>4.892636190306251</v>
      </c>
      <c r="J100">
        <f>equations!$C$20*(J99+equations!$D$20)*SQRT(J98)*(J$96/equations!$E$20)</f>
        <v>4.269811537702138</v>
      </c>
      <c r="K100">
        <f>equations!$C$20*(K99+equations!$D$20)*SQRT(K98)*(K$96/equations!$E$20)</f>
        <v>3.151330088855436</v>
      </c>
      <c r="L100">
        <f>equations!$C$20*(L99+equations!$D$20)*SQRT(L98)*(L$96/equations!$E$20)</f>
        <v>1.9362603536797962</v>
      </c>
      <c r="M100">
        <f>equations!$C$20*(M99+equations!$D$20)*SQRT(M98)*(M$96/equations!$E$20)</f>
        <v>1.1166946237780477</v>
      </c>
      <c r="N100">
        <f>equations!$C$20*(N99+equations!$D$20)*SQRT(N98)*(N$96/equations!$E$20)</f>
        <v>0.8124688963343903</v>
      </c>
    </row>
    <row r="101" spans="1:14" ht="12.75">
      <c r="A101" t="s">
        <v>12</v>
      </c>
      <c r="B101">
        <v>1973</v>
      </c>
      <c r="C101">
        <f>MAX(0.5,(C100*30)/10)*equations!$G$20</f>
        <v>2.8177965342677402</v>
      </c>
      <c r="D101">
        <f>MAX(0.5,(D100*30)/10)*equations!$G$20</f>
        <v>4.074214398451976</v>
      </c>
      <c r="E101">
        <f>MAX(0.5,(E100*30)/10)*equations!$G$20</f>
        <v>6.981785580283164</v>
      </c>
      <c r="F101">
        <f>MAX(0.5,(F100*30)/10)*equations!$G$20</f>
        <v>9.608871447856393</v>
      </c>
      <c r="G101">
        <f>MAX(0.5,(G100*30)/10)*equations!$G$20</f>
        <v>11.445341629344819</v>
      </c>
      <c r="H101">
        <f>MAX(0.5,(H100*30)/10)*equations!$G$20</f>
        <v>14.097493641910834</v>
      </c>
      <c r="I101">
        <f>MAX(0.5,(I100*30)/10)*equations!$G$20</f>
        <v>14.677908570918754</v>
      </c>
      <c r="J101">
        <f>MAX(0.5,(J100*30)/10)*equations!$G$20</f>
        <v>12.809434613106413</v>
      </c>
      <c r="K101">
        <f>MAX(0.5,(K100*30)/10)*equations!$G$20</f>
        <v>9.453990266566308</v>
      </c>
      <c r="L101">
        <f>MAX(0.5,(L100*30)/10)*equations!$G$20</f>
        <v>5.808781061039388</v>
      </c>
      <c r="M101">
        <f>MAX(0.5,(M100*30)/10)*equations!$G$20</f>
        <v>3.350083871334143</v>
      </c>
      <c r="N101">
        <f>MAX(0.5,(N100*30)/10)*equations!$G$20</f>
        <v>2.437406689003171</v>
      </c>
    </row>
    <row r="102" spans="1:14" ht="12.75">
      <c r="A102" t="s">
        <v>13</v>
      </c>
      <c r="B102">
        <v>1973</v>
      </c>
      <c r="C102">
        <f aca="true" t="shared" si="5" ref="C102:N102">1/(1+30*EXP(-8.5*(C3/C101)))</f>
        <v>1</v>
      </c>
      <c r="D102">
        <f t="shared" si="5"/>
        <v>0.999999999906654</v>
      </c>
      <c r="E102">
        <f t="shared" si="5"/>
        <v>0.9996939832382682</v>
      </c>
      <c r="F102">
        <f t="shared" si="5"/>
        <v>0.9829762223372494</v>
      </c>
      <c r="G102">
        <f t="shared" si="5"/>
        <v>0.9999459518526629</v>
      </c>
      <c r="H102">
        <f t="shared" si="5"/>
        <v>0.33314860597344054</v>
      </c>
      <c r="I102">
        <f t="shared" si="5"/>
        <v>0.3547222514284916</v>
      </c>
      <c r="J102">
        <f t="shared" si="5"/>
        <v>0.048193108132283204</v>
      </c>
      <c r="K102">
        <f t="shared" si="5"/>
        <v>0.9998274424701021</v>
      </c>
      <c r="L102">
        <f t="shared" si="5"/>
        <v>0.9999999661759085</v>
      </c>
      <c r="M102">
        <f t="shared" si="5"/>
        <v>0.9998571710105539</v>
      </c>
      <c r="N102">
        <f t="shared" si="5"/>
        <v>1</v>
      </c>
    </row>
    <row r="103" spans="1:14" ht="12.75">
      <c r="A103" t="s">
        <v>14</v>
      </c>
      <c r="B103">
        <v>1973</v>
      </c>
      <c r="C103">
        <f>equations!$C$4*EXP(equations!$D$4*(1/equations!$E$4-1/((273+C99)-equations!$F$4)))</f>
        <v>0.4530211532029989</v>
      </c>
      <c r="D103">
        <f>equations!$C$4*EXP(equations!$D$4*(1/equations!$E$4-1/((273+D99)-equations!$F$4)))</f>
        <v>0.4554518064311899</v>
      </c>
      <c r="E103">
        <f>equations!$C$4*EXP(equations!$D$4*(1/equations!$E$4-1/((273+E99)-equations!$F$4)))</f>
        <v>0.5486770715413005</v>
      </c>
      <c r="F103">
        <f>equations!$C$4*EXP(equations!$D$4*(1/equations!$E$4-1/((273+F99)-equations!$F$4)))</f>
        <v>0.6502356436516185</v>
      </c>
      <c r="G103">
        <f>equations!$C$4*EXP(equations!$D$4*(1/equations!$E$4-1/((273+G99)-equations!$F$4)))</f>
        <v>0.7936547486999668</v>
      </c>
      <c r="H103">
        <f>equations!$C$4*EXP(equations!$D$4*(1/equations!$E$4-1/((273+H99)-equations!$F$4)))</f>
        <v>1.0222550156783168</v>
      </c>
      <c r="I103">
        <f>equations!$C$4*EXP(equations!$D$4*(1/equations!$E$4-1/((273+I99)-equations!$F$4)))</f>
        <v>1.1736610704556778</v>
      </c>
      <c r="J103">
        <f>equations!$C$4*EXP(equations!$D$4*(1/equations!$E$4-1/((273+J99)-equations!$F$4)))</f>
        <v>1.213438111540509</v>
      </c>
      <c r="K103">
        <f>equations!$C$4*EXP(equations!$D$4*(1/equations!$E$4-1/((273+K99)-equations!$F$4)))</f>
        <v>1.1389508820777476</v>
      </c>
      <c r="L103">
        <f>equations!$C$4*EXP(equations!$D$4*(1/equations!$E$4-1/((273+L99)-equations!$F$4)))</f>
        <v>0.8611155543864314</v>
      </c>
      <c r="M103">
        <f>equations!$C$4*EXP(equations!$D$4*(1/equations!$E$4-1/((273+M99)-equations!$F$4)))</f>
        <v>0.638073454822433</v>
      </c>
      <c r="N103">
        <f>equations!$C$4*EXP(equations!$D$4*(1/equations!$E$4-1/((273+N99)-equations!$F$4)))</f>
        <v>0.4603385763189135</v>
      </c>
    </row>
    <row r="104" spans="1:15" ht="12.75">
      <c r="A104" t="s">
        <v>15</v>
      </c>
      <c r="B104">
        <v>1973</v>
      </c>
      <c r="C104">
        <f aca="true" t="shared" si="6" ref="C104:N104">C102*C103</f>
        <v>0.4530211532029989</v>
      </c>
      <c r="D104">
        <f t="shared" si="6"/>
        <v>0.4554518063886753</v>
      </c>
      <c r="E104">
        <f t="shared" si="6"/>
        <v>0.5485091671606309</v>
      </c>
      <c r="F104">
        <f t="shared" si="6"/>
        <v>0.6391661766256977</v>
      </c>
      <c r="G104">
        <f t="shared" si="6"/>
        <v>0.7936118531311742</v>
      </c>
      <c r="H104">
        <f t="shared" si="6"/>
        <v>0.34056283342258886</v>
      </c>
      <c r="I104">
        <f t="shared" si="6"/>
        <v>0.41632369732601154</v>
      </c>
      <c r="J104">
        <f t="shared" si="6"/>
        <v>0.05847935412130528</v>
      </c>
      <c r="K104">
        <f t="shared" si="6"/>
        <v>1.1387543475268613</v>
      </c>
      <c r="L104">
        <f t="shared" si="6"/>
        <v>0.86111552525998</v>
      </c>
      <c r="M104">
        <f t="shared" si="6"/>
        <v>0.6379823194356884</v>
      </c>
      <c r="N104">
        <f t="shared" si="6"/>
        <v>0.4603385763189135</v>
      </c>
      <c r="O104">
        <f>AVERAGE(C104:N104)</f>
        <v>0.5669430674933772</v>
      </c>
    </row>
    <row r="105" spans="1:14" ht="12.75">
      <c r="A105" t="s">
        <v>9</v>
      </c>
      <c r="B105">
        <v>1974</v>
      </c>
      <c r="C105" s="8">
        <f>C8-C7</f>
        <v>0</v>
      </c>
      <c r="D105" s="8">
        <f aca="true" t="shared" si="7" ref="D105:N105">D8-D7</f>
        <v>0</v>
      </c>
      <c r="E105" s="8">
        <f t="shared" si="7"/>
        <v>0</v>
      </c>
      <c r="F105" s="8">
        <f t="shared" si="7"/>
        <v>0</v>
      </c>
      <c r="G105" s="8">
        <f t="shared" si="7"/>
        <v>0</v>
      </c>
      <c r="H105" s="8">
        <f t="shared" si="7"/>
        <v>0</v>
      </c>
      <c r="I105" s="8">
        <f t="shared" si="7"/>
        <v>0</v>
      </c>
      <c r="J105" s="8">
        <f t="shared" si="7"/>
        <v>0</v>
      </c>
      <c r="K105" s="8">
        <f t="shared" si="7"/>
        <v>0</v>
      </c>
      <c r="L105" s="8">
        <f t="shared" si="7"/>
        <v>0</v>
      </c>
      <c r="M105" s="8">
        <f t="shared" si="7"/>
        <v>0</v>
      </c>
      <c r="N105" s="8">
        <f t="shared" si="7"/>
        <v>0</v>
      </c>
    </row>
    <row r="106" spans="1:14" ht="12.75">
      <c r="A106" t="s">
        <v>10</v>
      </c>
      <c r="B106">
        <v>1974</v>
      </c>
      <c r="C106">
        <f>(C8+C7)/2</f>
        <v>0</v>
      </c>
      <c r="D106">
        <f aca="true" t="shared" si="8" ref="D106:N106">(D8+D7)/2</f>
        <v>0</v>
      </c>
      <c r="E106">
        <f t="shared" si="8"/>
        <v>0</v>
      </c>
      <c r="F106">
        <f t="shared" si="8"/>
        <v>0</v>
      </c>
      <c r="G106">
        <f t="shared" si="8"/>
        <v>0</v>
      </c>
      <c r="H106">
        <f t="shared" si="8"/>
        <v>0</v>
      </c>
      <c r="I106">
        <f t="shared" si="8"/>
        <v>0</v>
      </c>
      <c r="J106">
        <f t="shared" si="8"/>
        <v>0</v>
      </c>
      <c r="K106">
        <f t="shared" si="8"/>
        <v>0</v>
      </c>
      <c r="L106">
        <f t="shared" si="8"/>
        <v>0</v>
      </c>
      <c r="M106">
        <f t="shared" si="8"/>
        <v>0</v>
      </c>
      <c r="N106">
        <f t="shared" si="8"/>
        <v>0</v>
      </c>
    </row>
    <row r="107" spans="1:14" ht="12.75">
      <c r="A107" t="s">
        <v>11</v>
      </c>
      <c r="B107">
        <v>1974</v>
      </c>
      <c r="C107">
        <f>equations!$C$20*(C106+equations!$D$20)*SQRT(C105)*(C$96/equations!$E$20)</f>
        <v>0</v>
      </c>
      <c r="D107">
        <f>equations!$C$20*(D106+equations!$D$20)*SQRT(D105)*(D$96/equations!$E$20)</f>
        <v>0</v>
      </c>
      <c r="E107">
        <f>equations!$C$20*(E106+equations!$D$20)*SQRT(E105)*(E$96/equations!$E$20)</f>
        <v>0</v>
      </c>
      <c r="F107">
        <f>equations!$C$20*(F106+equations!$D$20)*SQRT(F105)*(F$96/equations!$E$20)</f>
        <v>0</v>
      </c>
      <c r="G107">
        <f>equations!$C$20*(G106+equations!$D$20)*SQRT(G105)*(G$96/equations!$E$20)</f>
        <v>0</v>
      </c>
      <c r="H107">
        <f>equations!$C$20*(H106+equations!$D$20)*SQRT(H105)*(H$96/equations!$E$20)</f>
        <v>0</v>
      </c>
      <c r="I107">
        <f>equations!$C$20*(I106+equations!$D$20)*SQRT(I105)*(I$96/equations!$E$20)</f>
        <v>0</v>
      </c>
      <c r="J107">
        <f>equations!$C$20*(J106+equations!$D$20)*SQRT(J105)*(J$96/equations!$E$20)</f>
        <v>0</v>
      </c>
      <c r="K107">
        <f>equations!$C$20*(K106+equations!$D$20)*SQRT(K105)*(K$96/equations!$E$20)</f>
        <v>0</v>
      </c>
      <c r="L107">
        <f>equations!$C$20*(L106+equations!$D$20)*SQRT(L105)*(L$96/equations!$E$20)</f>
        <v>0</v>
      </c>
      <c r="M107">
        <f>equations!$C$20*(M106+equations!$D$20)*SQRT(M105)*(M$96/equations!$E$20)</f>
        <v>0</v>
      </c>
      <c r="N107">
        <f>equations!$C$20*(N106+equations!$D$20)*SQRT(N105)*(N$96/equations!$E$20)</f>
        <v>0</v>
      </c>
    </row>
    <row r="108" spans="1:14" ht="12.75">
      <c r="A108" t="s">
        <v>12</v>
      </c>
      <c r="B108">
        <v>1974</v>
      </c>
      <c r="C108">
        <f>MAX(0.5,(C107*30)/10)*equations!$G$20</f>
        <v>0.5</v>
      </c>
      <c r="D108">
        <f>MAX(0.5,(D107*30)/10)*equations!$G$20</f>
        <v>0.5</v>
      </c>
      <c r="E108">
        <f>MAX(0.5,(E107*30)/10)*equations!$G$20</f>
        <v>0.5</v>
      </c>
      <c r="F108">
        <f>MAX(0.5,(F107*30)/10)*equations!$G$20</f>
        <v>0.5</v>
      </c>
      <c r="G108">
        <f>MAX(0.5,(G107*30)/10)*equations!$G$20</f>
        <v>0.5</v>
      </c>
      <c r="H108">
        <f>MAX(0.5,(H107*30)/10)*equations!$G$20</f>
        <v>0.5</v>
      </c>
      <c r="I108">
        <f>MAX(0.5,(I107*30)/10)*equations!$G$20</f>
        <v>0.5</v>
      </c>
      <c r="J108">
        <f>MAX(0.5,(J107*30)/10)*equations!$G$20</f>
        <v>0.5</v>
      </c>
      <c r="K108">
        <f>MAX(0.5,(K107*30)/10)*equations!$G$20</f>
        <v>0.5</v>
      </c>
      <c r="L108">
        <f>MAX(0.5,(L107*30)/10)*equations!$G$20</f>
        <v>0.5</v>
      </c>
      <c r="M108">
        <f>MAX(0.5,(M107*30)/10)*equations!$G$20</f>
        <v>0.5</v>
      </c>
      <c r="N108">
        <f>MAX(0.5,(N107*30)/10)*equations!$G$20</f>
        <v>0.5</v>
      </c>
    </row>
    <row r="109" spans="1:14" ht="12.75">
      <c r="A109" t="s">
        <v>13</v>
      </c>
      <c r="B109">
        <v>1974</v>
      </c>
      <c r="C109">
        <f>1/(1+30*EXP(-8.5*(C6/C108)))</f>
        <v>0.03225806451612903</v>
      </c>
      <c r="D109">
        <f aca="true" t="shared" si="9" ref="D109:N109">1/(1+30*EXP(-8.5*(D6/D108)))</f>
        <v>0.03225806451612903</v>
      </c>
      <c r="E109">
        <f t="shared" si="9"/>
        <v>0.03225806451612903</v>
      </c>
      <c r="F109">
        <f t="shared" si="9"/>
        <v>0.03225806451612903</v>
      </c>
      <c r="G109">
        <f t="shared" si="9"/>
        <v>0.03225806451612903</v>
      </c>
      <c r="H109">
        <f t="shared" si="9"/>
        <v>0.03225806451612903</v>
      </c>
      <c r="I109">
        <f t="shared" si="9"/>
        <v>0.03225806451612903</v>
      </c>
      <c r="J109">
        <f t="shared" si="9"/>
        <v>0.03225806451612903</v>
      </c>
      <c r="K109">
        <f t="shared" si="9"/>
        <v>0.03225806451612903</v>
      </c>
      <c r="L109">
        <f t="shared" si="9"/>
        <v>0.03225806451612903</v>
      </c>
      <c r="M109">
        <f t="shared" si="9"/>
        <v>0.03225806451612903</v>
      </c>
      <c r="N109">
        <f t="shared" si="9"/>
        <v>0.03225806451612903</v>
      </c>
    </row>
    <row r="110" spans="1:14" ht="12.75">
      <c r="A110" t="s">
        <v>14</v>
      </c>
      <c r="B110">
        <v>1974</v>
      </c>
      <c r="C110">
        <f>equations!$C$4*EXP(equations!$D$4*(1/equations!$E$4-1/((273+C106)-equations!$F$4)))</f>
        <v>0.17042754177611263</v>
      </c>
      <c r="D110">
        <f>equations!$C$4*EXP(equations!$D$4*(1/equations!$E$4-1/((273+D106)-equations!$F$4)))</f>
        <v>0.17042754177611263</v>
      </c>
      <c r="E110">
        <f>equations!$C$4*EXP(equations!$D$4*(1/equations!$E$4-1/((273+E106)-equations!$F$4)))</f>
        <v>0.17042754177611263</v>
      </c>
      <c r="F110">
        <f>equations!$C$4*EXP(equations!$D$4*(1/equations!$E$4-1/((273+F106)-equations!$F$4)))</f>
        <v>0.17042754177611263</v>
      </c>
      <c r="G110">
        <f>equations!$C$4*EXP(equations!$D$4*(1/equations!$E$4-1/((273+G106)-equations!$F$4)))</f>
        <v>0.17042754177611263</v>
      </c>
      <c r="H110">
        <f>equations!$C$4*EXP(equations!$D$4*(1/equations!$E$4-1/((273+H106)-equations!$F$4)))</f>
        <v>0.17042754177611263</v>
      </c>
      <c r="I110">
        <f>equations!$C$4*EXP(equations!$D$4*(1/equations!$E$4-1/((273+I106)-equations!$F$4)))</f>
        <v>0.17042754177611263</v>
      </c>
      <c r="J110">
        <f>equations!$C$4*EXP(equations!$D$4*(1/equations!$E$4-1/((273+J106)-equations!$F$4)))</f>
        <v>0.17042754177611263</v>
      </c>
      <c r="K110">
        <f>equations!$C$4*EXP(equations!$D$4*(1/equations!$E$4-1/((273+K106)-equations!$F$4)))</f>
        <v>0.17042754177611263</v>
      </c>
      <c r="L110">
        <f>equations!$C$4*EXP(equations!$D$4*(1/equations!$E$4-1/((273+L106)-equations!$F$4)))</f>
        <v>0.17042754177611263</v>
      </c>
      <c r="M110">
        <f>equations!$C$4*EXP(equations!$D$4*(1/equations!$E$4-1/((273+M106)-equations!$F$4)))</f>
        <v>0.17042754177611263</v>
      </c>
      <c r="N110">
        <f>equations!$C$4*EXP(equations!$D$4*(1/equations!$E$4-1/((273+N106)-equations!$F$4)))</f>
        <v>0.17042754177611263</v>
      </c>
    </row>
    <row r="111" spans="1:16" ht="12.75">
      <c r="A111" t="s">
        <v>15</v>
      </c>
      <c r="B111">
        <v>1974</v>
      </c>
      <c r="C111">
        <f aca="true" t="shared" si="10" ref="C111:N111">C109*C110</f>
        <v>0.005497662637939117</v>
      </c>
      <c r="D111">
        <f t="shared" si="10"/>
        <v>0.005497662637939117</v>
      </c>
      <c r="E111">
        <f t="shared" si="10"/>
        <v>0.005497662637939117</v>
      </c>
      <c r="F111">
        <f t="shared" si="10"/>
        <v>0.005497662637939117</v>
      </c>
      <c r="G111">
        <f t="shared" si="10"/>
        <v>0.005497662637939117</v>
      </c>
      <c r="H111">
        <f t="shared" si="10"/>
        <v>0.005497662637939117</v>
      </c>
      <c r="I111">
        <f t="shared" si="10"/>
        <v>0.005497662637939117</v>
      </c>
      <c r="J111">
        <f t="shared" si="10"/>
        <v>0.005497662637939117</v>
      </c>
      <c r="K111">
        <f t="shared" si="10"/>
        <v>0.005497662637939117</v>
      </c>
      <c r="L111">
        <f t="shared" si="10"/>
        <v>0.005497662637939117</v>
      </c>
      <c r="M111">
        <f t="shared" si="10"/>
        <v>0.005497662637939117</v>
      </c>
      <c r="N111">
        <f t="shared" si="10"/>
        <v>0.005497662637939117</v>
      </c>
      <c r="O111">
        <f>AVERAGE(C111:N111)</f>
        <v>0.005497662637939118</v>
      </c>
      <c r="P111" s="22" t="s">
        <v>35</v>
      </c>
    </row>
    <row r="112" spans="1:14" ht="12.75">
      <c r="A112" t="s">
        <v>9</v>
      </c>
      <c r="B112">
        <v>1975</v>
      </c>
      <c r="C112" s="8">
        <f>C11-C10</f>
        <v>0</v>
      </c>
      <c r="D112" s="8">
        <f aca="true" t="shared" si="11" ref="D112:N112">D11-D10</f>
        <v>0</v>
      </c>
      <c r="E112" s="8">
        <f t="shared" si="11"/>
        <v>0</v>
      </c>
      <c r="F112" s="8">
        <f t="shared" si="11"/>
        <v>0</v>
      </c>
      <c r="G112" s="8">
        <f t="shared" si="11"/>
        <v>0</v>
      </c>
      <c r="H112" s="8">
        <f t="shared" si="11"/>
        <v>0</v>
      </c>
      <c r="I112" s="8">
        <f t="shared" si="11"/>
        <v>0</v>
      </c>
      <c r="J112" s="8">
        <f t="shared" si="11"/>
        <v>0</v>
      </c>
      <c r="K112" s="8">
        <f t="shared" si="11"/>
        <v>0</v>
      </c>
      <c r="L112" s="8">
        <f t="shared" si="11"/>
        <v>0</v>
      </c>
      <c r="M112" s="8">
        <f t="shared" si="11"/>
        <v>0</v>
      </c>
      <c r="N112" s="8">
        <f t="shared" si="11"/>
        <v>0</v>
      </c>
    </row>
    <row r="113" spans="1:14" ht="12.75">
      <c r="A113" t="s">
        <v>10</v>
      </c>
      <c r="B113">
        <v>1975</v>
      </c>
      <c r="C113">
        <f>(C10+C11)/2</f>
        <v>0</v>
      </c>
      <c r="D113">
        <f aca="true" t="shared" si="12" ref="D113:N113">(D10+D11)/2</f>
        <v>0</v>
      </c>
      <c r="E113">
        <f t="shared" si="12"/>
        <v>0</v>
      </c>
      <c r="F113">
        <f t="shared" si="12"/>
        <v>0</v>
      </c>
      <c r="G113">
        <f t="shared" si="12"/>
        <v>0</v>
      </c>
      <c r="H113">
        <f t="shared" si="12"/>
        <v>0</v>
      </c>
      <c r="I113">
        <f t="shared" si="12"/>
        <v>0</v>
      </c>
      <c r="J113">
        <f t="shared" si="12"/>
        <v>0</v>
      </c>
      <c r="K113">
        <f t="shared" si="12"/>
        <v>0</v>
      </c>
      <c r="L113">
        <f t="shared" si="12"/>
        <v>0</v>
      </c>
      <c r="M113">
        <f t="shared" si="12"/>
        <v>0</v>
      </c>
      <c r="N113">
        <f t="shared" si="12"/>
        <v>0</v>
      </c>
    </row>
    <row r="114" spans="1:14" ht="12.75">
      <c r="A114" t="s">
        <v>11</v>
      </c>
      <c r="B114">
        <v>1975</v>
      </c>
      <c r="C114">
        <f>equations!$C$20*(C113+equations!$D$20)*SQRT(C112)*(C$96/equations!$E$20)</f>
        <v>0</v>
      </c>
      <c r="D114">
        <f>equations!$C$20*(D113+equations!$D$20)*SQRT(D112)*(D$96/equations!$E$20)</f>
        <v>0</v>
      </c>
      <c r="E114">
        <f>equations!$C$20*(E113+equations!$D$20)*SQRT(E112)*(E$96/equations!$E$20)</f>
        <v>0</v>
      </c>
      <c r="F114">
        <f>equations!$C$20*(F113+equations!$D$20)*SQRT(F112)*(F$96/equations!$E$20)</f>
        <v>0</v>
      </c>
      <c r="G114">
        <f>equations!$C$20*(G113+equations!$D$20)*SQRT(G112)*(G$96/equations!$E$20)</f>
        <v>0</v>
      </c>
      <c r="H114">
        <f>equations!$C$20*(H113+equations!$D$20)*SQRT(H112)*(H$96/equations!$E$20)</f>
        <v>0</v>
      </c>
      <c r="I114">
        <f>equations!$C$20*(I113+equations!$D$20)*SQRT(I112)*(I$96/equations!$E$20)</f>
        <v>0</v>
      </c>
      <c r="J114">
        <f>equations!$C$20*(J113+equations!$D$20)*SQRT(J112)*(J$96/equations!$E$20)</f>
        <v>0</v>
      </c>
      <c r="K114">
        <f>equations!$C$20*(K113+equations!$D$20)*SQRT(K112)*(K$96/equations!$E$20)</f>
        <v>0</v>
      </c>
      <c r="L114">
        <f>equations!$C$20*(L113+equations!$D$20)*SQRT(L112)*(L$96/equations!$E$20)</f>
        <v>0</v>
      </c>
      <c r="M114">
        <f>equations!$C$20*(M113+equations!$D$20)*SQRT(M112)*(M$96/equations!$E$20)</f>
        <v>0</v>
      </c>
      <c r="N114">
        <f>equations!$C$20*(N113+equations!$D$20)*SQRT(N112)*(N$96/equations!$E$20)</f>
        <v>0</v>
      </c>
    </row>
    <row r="115" spans="1:14" ht="12.75">
      <c r="A115" t="s">
        <v>12</v>
      </c>
      <c r="B115">
        <v>1975</v>
      </c>
      <c r="C115">
        <f>MAX(0.5,(C114*30)/10)*equations!$G$20</f>
        <v>0.5</v>
      </c>
      <c r="D115">
        <f>MAX(0.5,(D114*30)/10)*equations!$G$20</f>
        <v>0.5</v>
      </c>
      <c r="E115">
        <f>MAX(0.5,(E114*30)/10)*equations!$G$20</f>
        <v>0.5</v>
      </c>
      <c r="F115">
        <f>MAX(0.5,(F114*30)/10)*equations!$G$20</f>
        <v>0.5</v>
      </c>
      <c r="G115">
        <f>MAX(0.5,(G114*30)/10)*equations!$G$20</f>
        <v>0.5</v>
      </c>
      <c r="H115">
        <f>MAX(0.5,(H114*30)/10)*equations!$G$20</f>
        <v>0.5</v>
      </c>
      <c r="I115">
        <f>MAX(0.5,(I114*30)/10)*equations!$G$20</f>
        <v>0.5</v>
      </c>
      <c r="J115">
        <f>MAX(0.5,(J114*30)/10)*equations!$G$20</f>
        <v>0.5</v>
      </c>
      <c r="K115">
        <f>MAX(0.5,(K114*30)/10)*equations!$G$20</f>
        <v>0.5</v>
      </c>
      <c r="L115">
        <f>MAX(0.5,(L114*30)/10)*equations!$G$20</f>
        <v>0.5</v>
      </c>
      <c r="M115">
        <f>MAX(0.5,(M114*30)/10)*equations!$G$20</f>
        <v>0.5</v>
      </c>
      <c r="N115">
        <f>MAX(0.5,(N114*30)/10)*equations!$G$20</f>
        <v>0.5</v>
      </c>
    </row>
    <row r="116" spans="1:14" ht="12.75">
      <c r="A116" t="s">
        <v>13</v>
      </c>
      <c r="B116">
        <v>1975</v>
      </c>
      <c r="C116">
        <f>1/(1+30*EXP(-8.5*(C9/C115)))</f>
        <v>0.03225806451612903</v>
      </c>
      <c r="D116">
        <f aca="true" t="shared" si="13" ref="D116:N116">1/(1+30*EXP(-8.5*(D9/D115)))</f>
        <v>0.03225806451612903</v>
      </c>
      <c r="E116">
        <f t="shared" si="13"/>
        <v>0.03225806451612903</v>
      </c>
      <c r="F116">
        <f t="shared" si="13"/>
        <v>0.03225806451612903</v>
      </c>
      <c r="G116">
        <f t="shared" si="13"/>
        <v>0.03225806451612903</v>
      </c>
      <c r="H116">
        <f t="shared" si="13"/>
        <v>0.03225806451612903</v>
      </c>
      <c r="I116">
        <f t="shared" si="13"/>
        <v>0.03225806451612903</v>
      </c>
      <c r="J116">
        <f t="shared" si="13"/>
        <v>0.03225806451612903</v>
      </c>
      <c r="K116">
        <f t="shared" si="13"/>
        <v>0.03225806451612903</v>
      </c>
      <c r="L116">
        <f t="shared" si="13"/>
        <v>0.03225806451612903</v>
      </c>
      <c r="M116">
        <f t="shared" si="13"/>
        <v>0.03225806451612903</v>
      </c>
      <c r="N116">
        <f t="shared" si="13"/>
        <v>0.03225806451612903</v>
      </c>
    </row>
    <row r="117" spans="1:14" ht="12.75">
      <c r="A117" t="s">
        <v>14</v>
      </c>
      <c r="B117">
        <v>1975</v>
      </c>
      <c r="C117">
        <f>equations!$C$4*EXP(equations!$D$4*(1/equations!$E$4-1/((273+C113)-equations!$F$4)))</f>
        <v>0.17042754177611263</v>
      </c>
      <c r="D117">
        <f>equations!$C$4*EXP(equations!$D$4*(1/equations!$E$4-1/((273+D113)-equations!$F$4)))</f>
        <v>0.17042754177611263</v>
      </c>
      <c r="E117">
        <f>equations!$C$4*EXP(equations!$D$4*(1/equations!$E$4-1/((273+E113)-equations!$F$4)))</f>
        <v>0.17042754177611263</v>
      </c>
      <c r="F117">
        <f>equations!$C$4*EXP(equations!$D$4*(1/equations!$E$4-1/((273+F113)-equations!$F$4)))</f>
        <v>0.17042754177611263</v>
      </c>
      <c r="G117">
        <f>equations!$C$4*EXP(equations!$D$4*(1/equations!$E$4-1/((273+G113)-equations!$F$4)))</f>
        <v>0.17042754177611263</v>
      </c>
      <c r="H117">
        <f>equations!$C$4*EXP(equations!$D$4*(1/equations!$E$4-1/((273+H113)-equations!$F$4)))</f>
        <v>0.17042754177611263</v>
      </c>
      <c r="I117">
        <f>equations!$C$4*EXP(equations!$D$4*(1/equations!$E$4-1/((273+I113)-equations!$F$4)))</f>
        <v>0.17042754177611263</v>
      </c>
      <c r="J117">
        <f>equations!$C$4*EXP(equations!$D$4*(1/equations!$E$4-1/((273+J113)-equations!$F$4)))</f>
        <v>0.17042754177611263</v>
      </c>
      <c r="K117">
        <f>equations!$C$4*EXP(equations!$D$4*(1/equations!$E$4-1/((273+K113)-equations!$F$4)))</f>
        <v>0.17042754177611263</v>
      </c>
      <c r="L117">
        <f>equations!$C$4*EXP(equations!$D$4*(1/equations!$E$4-1/((273+L113)-equations!$F$4)))</f>
        <v>0.17042754177611263</v>
      </c>
      <c r="M117">
        <f>equations!$C$4*EXP(equations!$D$4*(1/equations!$E$4-1/((273+M113)-equations!$F$4)))</f>
        <v>0.17042754177611263</v>
      </c>
      <c r="N117">
        <f>equations!$C$4*EXP(equations!$D$4*(1/equations!$E$4-1/((273+N113)-equations!$F$4)))</f>
        <v>0.17042754177611263</v>
      </c>
    </row>
    <row r="118" spans="1:15" ht="12.75">
      <c r="A118" t="s">
        <v>15</v>
      </c>
      <c r="B118">
        <v>1975</v>
      </c>
      <c r="C118">
        <f aca="true" t="shared" si="14" ref="C118:N118">C116*C117</f>
        <v>0.005497662637939117</v>
      </c>
      <c r="D118">
        <f t="shared" si="14"/>
        <v>0.005497662637939117</v>
      </c>
      <c r="E118">
        <f t="shared" si="14"/>
        <v>0.005497662637939117</v>
      </c>
      <c r="F118">
        <f t="shared" si="14"/>
        <v>0.005497662637939117</v>
      </c>
      <c r="G118">
        <f t="shared" si="14"/>
        <v>0.005497662637939117</v>
      </c>
      <c r="H118">
        <f t="shared" si="14"/>
        <v>0.005497662637939117</v>
      </c>
      <c r="I118">
        <f t="shared" si="14"/>
        <v>0.005497662637939117</v>
      </c>
      <c r="J118">
        <f t="shared" si="14"/>
        <v>0.005497662637939117</v>
      </c>
      <c r="K118">
        <f t="shared" si="14"/>
        <v>0.005497662637939117</v>
      </c>
      <c r="L118">
        <f t="shared" si="14"/>
        <v>0.005497662637939117</v>
      </c>
      <c r="M118">
        <f t="shared" si="14"/>
        <v>0.005497662637939117</v>
      </c>
      <c r="N118">
        <f t="shared" si="14"/>
        <v>0.005497662637939117</v>
      </c>
      <c r="O118">
        <f>AVERAGE(C118:N118)</f>
        <v>0.005497662637939118</v>
      </c>
    </row>
    <row r="119" spans="1:14" ht="12.75">
      <c r="A119" t="s">
        <v>9</v>
      </c>
      <c r="B119">
        <v>1976</v>
      </c>
      <c r="C119" s="8">
        <f>C14-C13</f>
        <v>0</v>
      </c>
      <c r="D119" s="8">
        <f aca="true" t="shared" si="15" ref="D119:N119">D14-D13</f>
        <v>0</v>
      </c>
      <c r="E119" s="8">
        <f t="shared" si="15"/>
        <v>0</v>
      </c>
      <c r="F119" s="8">
        <f t="shared" si="15"/>
        <v>0</v>
      </c>
      <c r="G119" s="8">
        <f t="shared" si="15"/>
        <v>0</v>
      </c>
      <c r="H119" s="8">
        <f t="shared" si="15"/>
        <v>0</v>
      </c>
      <c r="I119" s="8">
        <f t="shared" si="15"/>
        <v>0</v>
      </c>
      <c r="J119" s="8">
        <f t="shared" si="15"/>
        <v>0</v>
      </c>
      <c r="K119" s="8">
        <f t="shared" si="15"/>
        <v>0</v>
      </c>
      <c r="L119" s="8">
        <f t="shared" si="15"/>
        <v>0</v>
      </c>
      <c r="M119" s="8">
        <f t="shared" si="15"/>
        <v>0</v>
      </c>
      <c r="N119" s="8">
        <f t="shared" si="15"/>
        <v>0</v>
      </c>
    </row>
    <row r="120" spans="1:14" ht="12.75">
      <c r="A120" t="s">
        <v>10</v>
      </c>
      <c r="B120">
        <v>1976</v>
      </c>
      <c r="C120">
        <f>(C13+C14)/2</f>
        <v>0</v>
      </c>
      <c r="D120">
        <f aca="true" t="shared" si="16" ref="D120:N120">(D13+D14)/2</f>
        <v>0</v>
      </c>
      <c r="E120">
        <f t="shared" si="16"/>
        <v>0</v>
      </c>
      <c r="F120">
        <f t="shared" si="16"/>
        <v>0</v>
      </c>
      <c r="G120">
        <f t="shared" si="16"/>
        <v>0</v>
      </c>
      <c r="H120">
        <f t="shared" si="16"/>
        <v>0</v>
      </c>
      <c r="I120">
        <f t="shared" si="16"/>
        <v>0</v>
      </c>
      <c r="J120">
        <f t="shared" si="16"/>
        <v>0</v>
      </c>
      <c r="K120">
        <f t="shared" si="16"/>
        <v>0</v>
      </c>
      <c r="L120">
        <f t="shared" si="16"/>
        <v>0</v>
      </c>
      <c r="M120">
        <f t="shared" si="16"/>
        <v>0</v>
      </c>
      <c r="N120">
        <f t="shared" si="16"/>
        <v>0</v>
      </c>
    </row>
    <row r="121" spans="1:14" ht="12.75">
      <c r="A121" t="s">
        <v>11</v>
      </c>
      <c r="B121">
        <v>1976</v>
      </c>
      <c r="C121">
        <f>equations!$C$20*(C120+equations!$D$20)*SQRT(C119)*(C$96/equations!$E$20)</f>
        <v>0</v>
      </c>
      <c r="D121">
        <f>equations!$C$20*(D120+equations!$D$20)*SQRT(D119)*(D$96/equations!$E$20)</f>
        <v>0</v>
      </c>
      <c r="E121">
        <f>equations!$C$20*(E120+equations!$D$20)*SQRT(E119)*(E$96/equations!$E$20)</f>
        <v>0</v>
      </c>
      <c r="F121">
        <f>equations!$C$20*(F120+equations!$D$20)*SQRT(F119)*(F$96/equations!$E$20)</f>
        <v>0</v>
      </c>
      <c r="G121">
        <f>equations!$C$20*(G120+equations!$D$20)*SQRT(G119)*(G$96/equations!$E$20)</f>
        <v>0</v>
      </c>
      <c r="H121">
        <f>equations!$C$20*(H120+equations!$D$20)*SQRT(H119)*(H$96/equations!$E$20)</f>
        <v>0</v>
      </c>
      <c r="I121">
        <f>equations!$C$20*(I120+equations!$D$20)*SQRT(I119)*(I$96/equations!$E$20)</f>
        <v>0</v>
      </c>
      <c r="J121">
        <f>equations!$C$20*(J120+equations!$D$20)*SQRT(J119)*(J$96/equations!$E$20)</f>
        <v>0</v>
      </c>
      <c r="K121">
        <f>equations!$C$20*(K120+equations!$D$20)*SQRT(K119)*(K$96/equations!$E$20)</f>
        <v>0</v>
      </c>
      <c r="L121">
        <f>equations!$C$20*(L120+equations!$D$20)*SQRT(L119)*(L$96/equations!$E$20)</f>
        <v>0</v>
      </c>
      <c r="M121">
        <f>equations!$C$20*(M120+equations!$D$20)*SQRT(M119)*(M$96/equations!$E$20)</f>
        <v>0</v>
      </c>
      <c r="N121">
        <f>equations!$C$20*(N120+equations!$D$20)*SQRT(N119)*(N$96/equations!$E$20)</f>
        <v>0</v>
      </c>
    </row>
    <row r="122" spans="1:14" ht="12.75">
      <c r="A122" t="s">
        <v>12</v>
      </c>
      <c r="B122">
        <v>1976</v>
      </c>
      <c r="C122">
        <f>MAX(0.5,(C121*30)/10)*equations!$G$20</f>
        <v>0.5</v>
      </c>
      <c r="D122">
        <f>MAX(0.5,(D121*30)/10)*equations!$G$20</f>
        <v>0.5</v>
      </c>
      <c r="E122">
        <f>MAX(0.5,(E121*30)/10)*equations!$G$20</f>
        <v>0.5</v>
      </c>
      <c r="F122">
        <f>MAX(0.5,(F121*30)/10)*equations!$G$20</f>
        <v>0.5</v>
      </c>
      <c r="G122">
        <f>MAX(0.5,(G121*30)/10)*equations!$G$20</f>
        <v>0.5</v>
      </c>
      <c r="H122">
        <f>MAX(0.5,(H121*30)/10)*equations!$G$20</f>
        <v>0.5</v>
      </c>
      <c r="I122">
        <f>MAX(0.5,(I121*30)/10)*equations!$G$20</f>
        <v>0.5</v>
      </c>
      <c r="J122">
        <f>MAX(0.5,(J121*30)/10)*equations!$G$20</f>
        <v>0.5</v>
      </c>
      <c r="K122">
        <f>MAX(0.5,(K121*30)/10)*equations!$G$20</f>
        <v>0.5</v>
      </c>
      <c r="L122">
        <f>MAX(0.5,(L121*30)/10)*equations!$G$20</f>
        <v>0.5</v>
      </c>
      <c r="M122">
        <f>MAX(0.5,(M121*30)/10)*equations!$G$20</f>
        <v>0.5</v>
      </c>
      <c r="N122">
        <f>MAX(0.5,(N121*30)/10)*equations!$G$20</f>
        <v>0.5</v>
      </c>
    </row>
    <row r="123" spans="1:14" ht="12.75">
      <c r="A123" t="s">
        <v>13</v>
      </c>
      <c r="B123">
        <v>1976</v>
      </c>
      <c r="C123">
        <f>1/(1+30*EXP(-8.5*(C12/C122)))</f>
        <v>0.03225806451612903</v>
      </c>
      <c r="D123">
        <f aca="true" t="shared" si="17" ref="D123:N123">1/(1+30*EXP(-8.5*(D12/D122)))</f>
        <v>0.03225806451612903</v>
      </c>
      <c r="E123">
        <f t="shared" si="17"/>
        <v>0.03225806451612903</v>
      </c>
      <c r="F123">
        <f t="shared" si="17"/>
        <v>0.03225806451612903</v>
      </c>
      <c r="G123">
        <f t="shared" si="17"/>
        <v>0.03225806451612903</v>
      </c>
      <c r="H123">
        <f t="shared" si="17"/>
        <v>0.03225806451612903</v>
      </c>
      <c r="I123">
        <f t="shared" si="17"/>
        <v>0.03225806451612903</v>
      </c>
      <c r="J123">
        <f t="shared" si="17"/>
        <v>0.03225806451612903</v>
      </c>
      <c r="K123">
        <f t="shared" si="17"/>
        <v>0.03225806451612903</v>
      </c>
      <c r="L123">
        <f t="shared" si="17"/>
        <v>0.03225806451612903</v>
      </c>
      <c r="M123">
        <f t="shared" si="17"/>
        <v>0.03225806451612903</v>
      </c>
      <c r="N123">
        <f t="shared" si="17"/>
        <v>0.03225806451612903</v>
      </c>
    </row>
    <row r="124" spans="1:14" ht="12.75">
      <c r="A124" t="s">
        <v>14</v>
      </c>
      <c r="B124">
        <v>1976</v>
      </c>
      <c r="C124">
        <f>equations!$C$4*EXP(equations!$D$4*(1/equations!$E$4-1/((273+C120)-equations!$F$4)))</f>
        <v>0.17042754177611263</v>
      </c>
      <c r="D124">
        <f>equations!$C$4*EXP(equations!$D$4*(1/equations!$E$4-1/((273+D120)-equations!$F$4)))</f>
        <v>0.17042754177611263</v>
      </c>
      <c r="E124">
        <f>equations!$C$4*EXP(equations!$D$4*(1/equations!$E$4-1/((273+E120)-equations!$F$4)))</f>
        <v>0.17042754177611263</v>
      </c>
      <c r="F124">
        <f>equations!$C$4*EXP(equations!$D$4*(1/equations!$E$4-1/((273+F120)-equations!$F$4)))</f>
        <v>0.17042754177611263</v>
      </c>
      <c r="G124">
        <f>equations!$C$4*EXP(equations!$D$4*(1/equations!$E$4-1/((273+G120)-equations!$F$4)))</f>
        <v>0.17042754177611263</v>
      </c>
      <c r="H124">
        <f>equations!$C$4*EXP(equations!$D$4*(1/equations!$E$4-1/((273+H120)-equations!$F$4)))</f>
        <v>0.17042754177611263</v>
      </c>
      <c r="I124">
        <f>equations!$C$4*EXP(equations!$D$4*(1/equations!$E$4-1/((273+I120)-equations!$F$4)))</f>
        <v>0.17042754177611263</v>
      </c>
      <c r="J124">
        <f>equations!$C$4*EXP(equations!$D$4*(1/equations!$E$4-1/((273+J120)-equations!$F$4)))</f>
        <v>0.17042754177611263</v>
      </c>
      <c r="K124">
        <f>equations!$C$4*EXP(equations!$D$4*(1/equations!$E$4-1/((273+K120)-equations!$F$4)))</f>
        <v>0.17042754177611263</v>
      </c>
      <c r="L124">
        <f>equations!$C$4*EXP(equations!$D$4*(1/equations!$E$4-1/((273+L120)-equations!$F$4)))</f>
        <v>0.17042754177611263</v>
      </c>
      <c r="M124">
        <f>equations!$C$4*EXP(equations!$D$4*(1/equations!$E$4-1/((273+M120)-equations!$F$4)))</f>
        <v>0.17042754177611263</v>
      </c>
      <c r="N124">
        <f>equations!$C$4*EXP(equations!$D$4*(1/equations!$E$4-1/((273+N120)-equations!$F$4)))</f>
        <v>0.17042754177611263</v>
      </c>
    </row>
    <row r="125" spans="1:15" ht="12.75">
      <c r="A125" t="s">
        <v>15</v>
      </c>
      <c r="B125">
        <v>1976</v>
      </c>
      <c r="C125">
        <f aca="true" t="shared" si="18" ref="C125:N125">C123*C124</f>
        <v>0.005497662637939117</v>
      </c>
      <c r="D125">
        <f t="shared" si="18"/>
        <v>0.005497662637939117</v>
      </c>
      <c r="E125">
        <f t="shared" si="18"/>
        <v>0.005497662637939117</v>
      </c>
      <c r="F125">
        <f t="shared" si="18"/>
        <v>0.005497662637939117</v>
      </c>
      <c r="G125">
        <f t="shared" si="18"/>
        <v>0.005497662637939117</v>
      </c>
      <c r="H125">
        <f t="shared" si="18"/>
        <v>0.005497662637939117</v>
      </c>
      <c r="I125">
        <f t="shared" si="18"/>
        <v>0.005497662637939117</v>
      </c>
      <c r="J125">
        <f t="shared" si="18"/>
        <v>0.005497662637939117</v>
      </c>
      <c r="K125">
        <f t="shared" si="18"/>
        <v>0.005497662637939117</v>
      </c>
      <c r="L125">
        <f t="shared" si="18"/>
        <v>0.005497662637939117</v>
      </c>
      <c r="M125">
        <f t="shared" si="18"/>
        <v>0.005497662637939117</v>
      </c>
      <c r="N125">
        <f t="shared" si="18"/>
        <v>0.005497662637939117</v>
      </c>
      <c r="O125">
        <f>AVERAGE(C125:N125)</f>
        <v>0.005497662637939118</v>
      </c>
    </row>
    <row r="126" spans="1:14" ht="12.75">
      <c r="A126" t="s">
        <v>9</v>
      </c>
      <c r="B126">
        <v>1977</v>
      </c>
      <c r="C126" s="8">
        <f>C17-C16</f>
        <v>0</v>
      </c>
      <c r="D126" s="8">
        <f aca="true" t="shared" si="19" ref="D126:N126">D17-D16</f>
        <v>0</v>
      </c>
      <c r="E126" s="8">
        <f t="shared" si="19"/>
        <v>0</v>
      </c>
      <c r="F126" s="8">
        <f t="shared" si="19"/>
        <v>0</v>
      </c>
      <c r="G126" s="8">
        <f t="shared" si="19"/>
        <v>0</v>
      </c>
      <c r="H126" s="8">
        <f t="shared" si="19"/>
        <v>0</v>
      </c>
      <c r="I126" s="8">
        <f t="shared" si="19"/>
        <v>0</v>
      </c>
      <c r="J126" s="8">
        <f t="shared" si="19"/>
        <v>0</v>
      </c>
      <c r="K126" s="8">
        <f t="shared" si="19"/>
        <v>0</v>
      </c>
      <c r="L126" s="8">
        <f t="shared" si="19"/>
        <v>0</v>
      </c>
      <c r="M126" s="8">
        <f t="shared" si="19"/>
        <v>0</v>
      </c>
      <c r="N126" s="8">
        <f t="shared" si="19"/>
        <v>0</v>
      </c>
    </row>
    <row r="127" spans="1:14" ht="12.75">
      <c r="A127" t="s">
        <v>10</v>
      </c>
      <c r="B127">
        <v>1977</v>
      </c>
      <c r="C127">
        <f>(C17+C16)/2</f>
        <v>0</v>
      </c>
      <c r="D127">
        <f aca="true" t="shared" si="20" ref="D127:N127">(D17+D16)/2</f>
        <v>0</v>
      </c>
      <c r="E127">
        <f t="shared" si="20"/>
        <v>0</v>
      </c>
      <c r="F127">
        <f t="shared" si="20"/>
        <v>0</v>
      </c>
      <c r="G127">
        <f t="shared" si="20"/>
        <v>0</v>
      </c>
      <c r="H127">
        <f t="shared" si="20"/>
        <v>0</v>
      </c>
      <c r="I127">
        <f t="shared" si="20"/>
        <v>0</v>
      </c>
      <c r="J127">
        <f t="shared" si="20"/>
        <v>0</v>
      </c>
      <c r="K127">
        <f t="shared" si="20"/>
        <v>0</v>
      </c>
      <c r="L127">
        <f t="shared" si="20"/>
        <v>0</v>
      </c>
      <c r="M127">
        <f t="shared" si="20"/>
        <v>0</v>
      </c>
      <c r="N127">
        <f t="shared" si="20"/>
        <v>0</v>
      </c>
    </row>
    <row r="128" spans="1:14" ht="12.75">
      <c r="A128" t="s">
        <v>11</v>
      </c>
      <c r="B128">
        <v>1977</v>
      </c>
      <c r="C128">
        <f>equations!$C$20*(C127+equations!$D$20)*SQRT(C126)*(C$96/equations!$E$20)</f>
        <v>0</v>
      </c>
      <c r="D128">
        <f>equations!$C$20*(D127+equations!$D$20)*SQRT(D126)*(D$96/equations!$E$20)</f>
        <v>0</v>
      </c>
      <c r="E128">
        <f>equations!$C$20*(E127+equations!$D$20)*SQRT(E126)*(E$96/equations!$E$20)</f>
        <v>0</v>
      </c>
      <c r="F128">
        <f>equations!$C$20*(F127+equations!$D$20)*SQRT(F126)*(F$96/equations!$E$20)</f>
        <v>0</v>
      </c>
      <c r="G128">
        <f>equations!$C$20*(G127+equations!$D$20)*SQRT(G126)*(G$96/equations!$E$20)</f>
        <v>0</v>
      </c>
      <c r="H128">
        <f>equations!$C$20*(H127+equations!$D$20)*SQRT(H126)*(H$96/equations!$E$20)</f>
        <v>0</v>
      </c>
      <c r="I128">
        <f>equations!$C$20*(I127+equations!$D$20)*SQRT(I126)*(I$96/equations!$E$20)</f>
        <v>0</v>
      </c>
      <c r="J128">
        <f>equations!$C$20*(J127+equations!$D$20)*SQRT(J126)*(J$96/equations!$E$20)</f>
        <v>0</v>
      </c>
      <c r="K128">
        <f>equations!$C$20*(K127+equations!$D$20)*SQRT(K126)*(K$96/equations!$E$20)</f>
        <v>0</v>
      </c>
      <c r="L128">
        <f>equations!$C$20*(L127+equations!$D$20)*SQRT(L126)*(L$96/equations!$E$20)</f>
        <v>0</v>
      </c>
      <c r="M128">
        <f>equations!$C$20*(M127+equations!$D$20)*SQRT(M126)*(M$96/equations!$E$20)</f>
        <v>0</v>
      </c>
      <c r="N128">
        <f>equations!$C$20*(N127+equations!$D$20)*SQRT(N126)*(N$96/equations!$E$20)</f>
        <v>0</v>
      </c>
    </row>
    <row r="129" spans="1:14" ht="12.75">
      <c r="A129" t="s">
        <v>12</v>
      </c>
      <c r="B129">
        <v>1977</v>
      </c>
      <c r="C129">
        <f>MAX(0.5,(C128*30)/10)*equations!$G$20</f>
        <v>0.5</v>
      </c>
      <c r="D129">
        <f>MAX(0.5,(D128*30)/10)*equations!$G$20</f>
        <v>0.5</v>
      </c>
      <c r="E129">
        <f>MAX(0.5,(E128*30)/10)*equations!$G$20</f>
        <v>0.5</v>
      </c>
      <c r="F129">
        <f>MAX(0.5,(F128*30)/10)*equations!$G$20</f>
        <v>0.5</v>
      </c>
      <c r="G129">
        <f>MAX(0.5,(G128*30)/10)*equations!$G$20</f>
        <v>0.5</v>
      </c>
      <c r="H129">
        <f>MAX(0.5,(H128*30)/10)*equations!$G$20</f>
        <v>0.5</v>
      </c>
      <c r="I129">
        <f>MAX(0.5,(I128*30)/10)*equations!$G$20</f>
        <v>0.5</v>
      </c>
      <c r="J129">
        <f>MAX(0.5,(J128*30)/10)*equations!$G$20</f>
        <v>0.5</v>
      </c>
      <c r="K129">
        <f>MAX(0.5,(K128*30)/10)*equations!$G$20</f>
        <v>0.5</v>
      </c>
      <c r="L129">
        <f>MAX(0.5,(L128*30)/10)*equations!$G$20</f>
        <v>0.5</v>
      </c>
      <c r="M129">
        <f>MAX(0.5,(M128*30)/10)*equations!$G$20</f>
        <v>0.5</v>
      </c>
      <c r="N129">
        <f>MAX(0.5,(N128*30)/10)*equations!$G$20</f>
        <v>0.5</v>
      </c>
    </row>
    <row r="130" spans="1:14" ht="12.75">
      <c r="A130" t="s">
        <v>13</v>
      </c>
      <c r="B130">
        <v>1977</v>
      </c>
      <c r="C130">
        <f>1/(1+30*EXP(-8.5*(C15/C129)))</f>
        <v>0.03225806451612903</v>
      </c>
      <c r="D130">
        <f aca="true" t="shared" si="21" ref="D130:N130">1/(1+30*EXP(-8.5*(D15/D129)))</f>
        <v>0.03225806451612903</v>
      </c>
      <c r="E130">
        <f t="shared" si="21"/>
        <v>0.03225806451612903</v>
      </c>
      <c r="F130">
        <f t="shared" si="21"/>
        <v>0.03225806451612903</v>
      </c>
      <c r="G130">
        <f t="shared" si="21"/>
        <v>0.03225806451612903</v>
      </c>
      <c r="H130">
        <f t="shared" si="21"/>
        <v>0.03225806451612903</v>
      </c>
      <c r="I130">
        <f t="shared" si="21"/>
        <v>0.03225806451612903</v>
      </c>
      <c r="J130">
        <f t="shared" si="21"/>
        <v>0.03225806451612903</v>
      </c>
      <c r="K130">
        <f t="shared" si="21"/>
        <v>0.03225806451612903</v>
      </c>
      <c r="L130">
        <f t="shared" si="21"/>
        <v>0.03225806451612903</v>
      </c>
      <c r="M130">
        <f t="shared" si="21"/>
        <v>0.03225806451612903</v>
      </c>
      <c r="N130">
        <f t="shared" si="21"/>
        <v>0.03225806451612903</v>
      </c>
    </row>
    <row r="131" spans="1:14" ht="12.75">
      <c r="A131" t="s">
        <v>14</v>
      </c>
      <c r="B131">
        <v>1977</v>
      </c>
      <c r="C131">
        <f>equations!$C$4*EXP(equations!$D$4*(1/equations!$E$4-1/((273+C127)-equations!$F$4)))</f>
        <v>0.17042754177611263</v>
      </c>
      <c r="D131">
        <f>equations!$C$4*EXP(equations!$D$4*(1/equations!$E$4-1/((273+D127)-equations!$F$4)))</f>
        <v>0.17042754177611263</v>
      </c>
      <c r="E131">
        <f>equations!$C$4*EXP(equations!$D$4*(1/equations!$E$4-1/((273+E127)-equations!$F$4)))</f>
        <v>0.17042754177611263</v>
      </c>
      <c r="F131">
        <f>equations!$C$4*EXP(equations!$D$4*(1/equations!$E$4-1/((273+F127)-equations!$F$4)))</f>
        <v>0.17042754177611263</v>
      </c>
      <c r="G131">
        <f>equations!$C$4*EXP(equations!$D$4*(1/equations!$E$4-1/((273+G127)-equations!$F$4)))</f>
        <v>0.17042754177611263</v>
      </c>
      <c r="H131">
        <f>equations!$C$4*EXP(equations!$D$4*(1/equations!$E$4-1/((273+H127)-equations!$F$4)))</f>
        <v>0.17042754177611263</v>
      </c>
      <c r="I131">
        <f>equations!$C$4*EXP(equations!$D$4*(1/equations!$E$4-1/((273+I127)-equations!$F$4)))</f>
        <v>0.17042754177611263</v>
      </c>
      <c r="J131">
        <f>equations!$C$4*EXP(equations!$D$4*(1/equations!$E$4-1/((273+J127)-equations!$F$4)))</f>
        <v>0.17042754177611263</v>
      </c>
      <c r="K131">
        <f>equations!$C$4*EXP(equations!$D$4*(1/equations!$E$4-1/((273+K127)-equations!$F$4)))</f>
        <v>0.17042754177611263</v>
      </c>
      <c r="L131">
        <f>equations!$C$4*EXP(equations!$D$4*(1/equations!$E$4-1/((273+L127)-equations!$F$4)))</f>
        <v>0.17042754177611263</v>
      </c>
      <c r="M131">
        <f>equations!$C$4*EXP(equations!$D$4*(1/equations!$E$4-1/((273+M127)-equations!$F$4)))</f>
        <v>0.17042754177611263</v>
      </c>
      <c r="N131">
        <f>equations!$C$4*EXP(equations!$D$4*(1/equations!$E$4-1/((273+N127)-equations!$F$4)))</f>
        <v>0.17042754177611263</v>
      </c>
    </row>
    <row r="132" spans="1:15" ht="12.75">
      <c r="A132" t="s">
        <v>15</v>
      </c>
      <c r="B132">
        <v>1977</v>
      </c>
      <c r="C132">
        <f aca="true" t="shared" si="22" ref="C132:N132">C130*C131</f>
        <v>0.005497662637939117</v>
      </c>
      <c r="D132">
        <f t="shared" si="22"/>
        <v>0.005497662637939117</v>
      </c>
      <c r="E132">
        <f t="shared" si="22"/>
        <v>0.005497662637939117</v>
      </c>
      <c r="F132">
        <f t="shared" si="22"/>
        <v>0.005497662637939117</v>
      </c>
      <c r="G132">
        <f t="shared" si="22"/>
        <v>0.005497662637939117</v>
      </c>
      <c r="H132">
        <f t="shared" si="22"/>
        <v>0.005497662637939117</v>
      </c>
      <c r="I132">
        <f t="shared" si="22"/>
        <v>0.005497662637939117</v>
      </c>
      <c r="J132">
        <f t="shared" si="22"/>
        <v>0.005497662637939117</v>
      </c>
      <c r="K132">
        <f t="shared" si="22"/>
        <v>0.005497662637939117</v>
      </c>
      <c r="L132">
        <f t="shared" si="22"/>
        <v>0.005497662637939117</v>
      </c>
      <c r="M132">
        <f t="shared" si="22"/>
        <v>0.005497662637939117</v>
      </c>
      <c r="N132">
        <f t="shared" si="22"/>
        <v>0.005497662637939117</v>
      </c>
      <c r="O132">
        <f>AVERAGE(C132:N132)</f>
        <v>0.005497662637939118</v>
      </c>
    </row>
    <row r="133" spans="1:14" ht="12.75">
      <c r="A133" t="s">
        <v>9</v>
      </c>
      <c r="B133">
        <v>1978</v>
      </c>
      <c r="C133" s="8">
        <f>C20-C19</f>
        <v>0</v>
      </c>
      <c r="D133" s="8">
        <f aca="true" t="shared" si="23" ref="D133:N133">D20-D19</f>
        <v>0</v>
      </c>
      <c r="E133" s="8">
        <f t="shared" si="23"/>
        <v>0</v>
      </c>
      <c r="F133" s="8">
        <f t="shared" si="23"/>
        <v>0</v>
      </c>
      <c r="G133" s="8">
        <f t="shared" si="23"/>
        <v>0</v>
      </c>
      <c r="H133" s="8">
        <f t="shared" si="23"/>
        <v>0</v>
      </c>
      <c r="I133" s="8">
        <f t="shared" si="23"/>
        <v>0</v>
      </c>
      <c r="J133" s="8">
        <f t="shared" si="23"/>
        <v>0</v>
      </c>
      <c r="K133" s="8">
        <f t="shared" si="23"/>
        <v>0</v>
      </c>
      <c r="L133" s="8">
        <f t="shared" si="23"/>
        <v>0</v>
      </c>
      <c r="M133" s="8">
        <f t="shared" si="23"/>
        <v>0</v>
      </c>
      <c r="N133" s="8">
        <f t="shared" si="23"/>
        <v>0</v>
      </c>
    </row>
    <row r="134" spans="1:14" ht="12.75">
      <c r="A134" t="s">
        <v>10</v>
      </c>
      <c r="B134">
        <v>1978</v>
      </c>
      <c r="C134">
        <f>(C19+C20)/2</f>
        <v>0</v>
      </c>
      <c r="D134">
        <f aca="true" t="shared" si="24" ref="D134:N134">(D19+D20)/2</f>
        <v>0</v>
      </c>
      <c r="E134">
        <f t="shared" si="24"/>
        <v>0</v>
      </c>
      <c r="F134">
        <f t="shared" si="24"/>
        <v>0</v>
      </c>
      <c r="G134">
        <f t="shared" si="24"/>
        <v>0</v>
      </c>
      <c r="H134">
        <f t="shared" si="24"/>
        <v>0</v>
      </c>
      <c r="I134">
        <f t="shared" si="24"/>
        <v>0</v>
      </c>
      <c r="J134">
        <f t="shared" si="24"/>
        <v>0</v>
      </c>
      <c r="K134">
        <f t="shared" si="24"/>
        <v>0</v>
      </c>
      <c r="L134">
        <f t="shared" si="24"/>
        <v>0</v>
      </c>
      <c r="M134">
        <f t="shared" si="24"/>
        <v>0</v>
      </c>
      <c r="N134">
        <f t="shared" si="24"/>
        <v>0</v>
      </c>
    </row>
    <row r="135" spans="1:14" ht="12.75">
      <c r="A135" t="s">
        <v>11</v>
      </c>
      <c r="B135">
        <v>1978</v>
      </c>
      <c r="C135">
        <f>equations!$C$20*(C134+equations!$D$20)*SQRT(C133)*(C$96/equations!$E$20)</f>
        <v>0</v>
      </c>
      <c r="D135">
        <f>equations!$C$20*(D134+equations!$D$20)*SQRT(D133)*(D$96/equations!$E$20)</f>
        <v>0</v>
      </c>
      <c r="E135">
        <f>equations!$C$20*(E134+equations!$D$20)*SQRT(E133)*(E$96/equations!$E$20)</f>
        <v>0</v>
      </c>
      <c r="F135">
        <f>equations!$C$20*(F134+equations!$D$20)*SQRT(F133)*(F$96/equations!$E$20)</f>
        <v>0</v>
      </c>
      <c r="G135">
        <f>equations!$C$20*(G134+equations!$D$20)*SQRT(G133)*(G$96/equations!$E$20)</f>
        <v>0</v>
      </c>
      <c r="H135">
        <f>equations!$C$20*(H134+equations!$D$20)*SQRT(H133)*(H$96/equations!$E$20)</f>
        <v>0</v>
      </c>
      <c r="I135">
        <f>equations!$C$20*(I134+equations!$D$20)*SQRT(I133)*(I$96/equations!$E$20)</f>
        <v>0</v>
      </c>
      <c r="J135">
        <f>equations!$C$20*(J134+equations!$D$20)*SQRT(J133)*(J$96/equations!$E$20)</f>
        <v>0</v>
      </c>
      <c r="K135">
        <f>equations!$C$20*(K134+equations!$D$20)*SQRT(K133)*(K$96/equations!$E$20)</f>
        <v>0</v>
      </c>
      <c r="L135">
        <f>equations!$C$20*(L134+equations!$D$20)*SQRT(L133)*(L$96/equations!$E$20)</f>
        <v>0</v>
      </c>
      <c r="M135">
        <f>equations!$C$20*(M134+equations!$D$20)*SQRT(M133)*(M$96/equations!$E$20)</f>
        <v>0</v>
      </c>
      <c r="N135">
        <f>equations!$C$20*(N134+equations!$D$20)*SQRT(N133)*(N$96/equations!$E$20)</f>
        <v>0</v>
      </c>
    </row>
    <row r="136" spans="1:14" ht="12.75">
      <c r="A136" t="s">
        <v>12</v>
      </c>
      <c r="B136">
        <v>1978</v>
      </c>
      <c r="C136">
        <f>MAX(0.5,(C135*30)/10)*equations!$G$20</f>
        <v>0.5</v>
      </c>
      <c r="D136">
        <f>MAX(0.5,(D135*30)/10)*equations!$G$20</f>
        <v>0.5</v>
      </c>
      <c r="E136">
        <f>MAX(0.5,(E135*30)/10)*equations!$G$20</f>
        <v>0.5</v>
      </c>
      <c r="F136">
        <f>MAX(0.5,(F135*30)/10)*equations!$G$20</f>
        <v>0.5</v>
      </c>
      <c r="G136">
        <f>MAX(0.5,(G135*30)/10)*equations!$G$20</f>
        <v>0.5</v>
      </c>
      <c r="H136">
        <f>MAX(0.5,(H135*30)/10)*equations!$G$20</f>
        <v>0.5</v>
      </c>
      <c r="I136">
        <f>MAX(0.5,(I135*30)/10)*equations!$G$20</f>
        <v>0.5</v>
      </c>
      <c r="J136">
        <f>MAX(0.5,(J135*30)/10)*equations!$G$20</f>
        <v>0.5</v>
      </c>
      <c r="K136">
        <f>MAX(0.5,(K135*30)/10)*equations!$G$20</f>
        <v>0.5</v>
      </c>
      <c r="L136">
        <f>MAX(0.5,(L135*30)/10)*equations!$G$20</f>
        <v>0.5</v>
      </c>
      <c r="M136">
        <f>MAX(0.5,(M135*30)/10)*equations!$G$20</f>
        <v>0.5</v>
      </c>
      <c r="N136">
        <f>MAX(0.5,(N135*30)/10)*equations!$G$20</f>
        <v>0.5</v>
      </c>
    </row>
    <row r="137" spans="1:14" ht="12.75">
      <c r="A137" t="s">
        <v>13</v>
      </c>
      <c r="B137">
        <v>1978</v>
      </c>
      <c r="C137">
        <f>1/(1+30*EXP(-8.5*(C18/C136)))</f>
        <v>0.03225806451612903</v>
      </c>
      <c r="D137">
        <f aca="true" t="shared" si="25" ref="D137:N137">1/(1+30*EXP(-8.5*(D18/D136)))</f>
        <v>0.03225806451612903</v>
      </c>
      <c r="E137">
        <f t="shared" si="25"/>
        <v>0.03225806451612903</v>
      </c>
      <c r="F137">
        <f t="shared" si="25"/>
        <v>0.03225806451612903</v>
      </c>
      <c r="G137">
        <f t="shared" si="25"/>
        <v>0.03225806451612903</v>
      </c>
      <c r="H137">
        <f t="shared" si="25"/>
        <v>0.03225806451612903</v>
      </c>
      <c r="I137">
        <f t="shared" si="25"/>
        <v>0.03225806451612903</v>
      </c>
      <c r="J137">
        <f t="shared" si="25"/>
        <v>0.03225806451612903</v>
      </c>
      <c r="K137">
        <f t="shared" si="25"/>
        <v>0.03225806451612903</v>
      </c>
      <c r="L137">
        <f t="shared" si="25"/>
        <v>0.03225806451612903</v>
      </c>
      <c r="M137">
        <f t="shared" si="25"/>
        <v>0.03225806451612903</v>
      </c>
      <c r="N137">
        <f t="shared" si="25"/>
        <v>0.03225806451612903</v>
      </c>
    </row>
    <row r="138" spans="1:14" ht="12.75">
      <c r="A138" t="s">
        <v>14</v>
      </c>
      <c r="B138">
        <v>1978</v>
      </c>
      <c r="C138">
        <f>equations!$C$4*EXP(equations!$D$4*(1/equations!$E$4-1/((273+C134)-equations!$F$4)))</f>
        <v>0.17042754177611263</v>
      </c>
      <c r="D138">
        <f>equations!$C$4*EXP(equations!$D$4*(1/equations!$E$4-1/((273+D134)-equations!$F$4)))</f>
        <v>0.17042754177611263</v>
      </c>
      <c r="E138">
        <f>equations!$C$4*EXP(equations!$D$4*(1/equations!$E$4-1/((273+E134)-equations!$F$4)))</f>
        <v>0.17042754177611263</v>
      </c>
      <c r="F138">
        <f>equations!$C$4*EXP(equations!$D$4*(1/equations!$E$4-1/((273+F134)-equations!$F$4)))</f>
        <v>0.17042754177611263</v>
      </c>
      <c r="G138">
        <f>equations!$C$4*EXP(equations!$D$4*(1/equations!$E$4-1/((273+G134)-equations!$F$4)))</f>
        <v>0.17042754177611263</v>
      </c>
      <c r="H138">
        <f>equations!$C$4*EXP(equations!$D$4*(1/equations!$E$4-1/((273+H134)-equations!$F$4)))</f>
        <v>0.17042754177611263</v>
      </c>
      <c r="I138">
        <f>equations!$C$4*EXP(equations!$D$4*(1/equations!$E$4-1/((273+I134)-equations!$F$4)))</f>
        <v>0.17042754177611263</v>
      </c>
      <c r="J138">
        <f>equations!$C$4*EXP(equations!$D$4*(1/equations!$E$4-1/((273+J134)-equations!$F$4)))</f>
        <v>0.17042754177611263</v>
      </c>
      <c r="K138">
        <f>equations!$C$4*EXP(equations!$D$4*(1/equations!$E$4-1/((273+K134)-equations!$F$4)))</f>
        <v>0.17042754177611263</v>
      </c>
      <c r="L138">
        <f>equations!$C$4*EXP(equations!$D$4*(1/equations!$E$4-1/((273+L134)-equations!$F$4)))</f>
        <v>0.17042754177611263</v>
      </c>
      <c r="M138">
        <f>equations!$C$4*EXP(equations!$D$4*(1/equations!$E$4-1/((273+M134)-equations!$F$4)))</f>
        <v>0.17042754177611263</v>
      </c>
      <c r="N138">
        <f>equations!$C$4*EXP(equations!$D$4*(1/equations!$E$4-1/((273+N134)-equations!$F$4)))</f>
        <v>0.17042754177611263</v>
      </c>
    </row>
    <row r="139" spans="1:15" ht="12.75">
      <c r="A139" t="s">
        <v>15</v>
      </c>
      <c r="B139">
        <v>1978</v>
      </c>
      <c r="C139">
        <f aca="true" t="shared" si="26" ref="C139:N139">C137*C138</f>
        <v>0.005497662637939117</v>
      </c>
      <c r="D139">
        <f t="shared" si="26"/>
        <v>0.005497662637939117</v>
      </c>
      <c r="E139">
        <f t="shared" si="26"/>
        <v>0.005497662637939117</v>
      </c>
      <c r="F139">
        <f t="shared" si="26"/>
        <v>0.005497662637939117</v>
      </c>
      <c r="G139">
        <f t="shared" si="26"/>
        <v>0.005497662637939117</v>
      </c>
      <c r="H139">
        <f t="shared" si="26"/>
        <v>0.005497662637939117</v>
      </c>
      <c r="I139">
        <f t="shared" si="26"/>
        <v>0.005497662637939117</v>
      </c>
      <c r="J139">
        <f t="shared" si="26"/>
        <v>0.005497662637939117</v>
      </c>
      <c r="K139">
        <f t="shared" si="26"/>
        <v>0.005497662637939117</v>
      </c>
      <c r="L139">
        <f t="shared" si="26"/>
        <v>0.005497662637939117</v>
      </c>
      <c r="M139">
        <f t="shared" si="26"/>
        <v>0.005497662637939117</v>
      </c>
      <c r="N139">
        <f t="shared" si="26"/>
        <v>0.005497662637939117</v>
      </c>
      <c r="O139">
        <f>AVERAGE(C139:N139)</f>
        <v>0.005497662637939118</v>
      </c>
    </row>
    <row r="140" spans="1:14" ht="12.75">
      <c r="A140" t="s">
        <v>9</v>
      </c>
      <c r="B140">
        <v>1979</v>
      </c>
      <c r="C140" s="8">
        <f>C23-C22</f>
        <v>0</v>
      </c>
      <c r="D140" s="8">
        <f aca="true" t="shared" si="27" ref="D140:N140">D23-D22</f>
        <v>0</v>
      </c>
      <c r="E140" s="8">
        <f t="shared" si="27"/>
        <v>0</v>
      </c>
      <c r="F140" s="8">
        <f t="shared" si="27"/>
        <v>0</v>
      </c>
      <c r="G140" s="8">
        <f t="shared" si="27"/>
        <v>0</v>
      </c>
      <c r="H140" s="8">
        <f t="shared" si="27"/>
        <v>0</v>
      </c>
      <c r="I140" s="8">
        <f t="shared" si="27"/>
        <v>0</v>
      </c>
      <c r="J140" s="8">
        <f t="shared" si="27"/>
        <v>0</v>
      </c>
      <c r="K140" s="8">
        <f t="shared" si="27"/>
        <v>0</v>
      </c>
      <c r="L140" s="8">
        <f t="shared" si="27"/>
        <v>0</v>
      </c>
      <c r="M140" s="8">
        <f t="shared" si="27"/>
        <v>0</v>
      </c>
      <c r="N140" s="8">
        <f t="shared" si="27"/>
        <v>0</v>
      </c>
    </row>
    <row r="141" spans="1:14" ht="12.75">
      <c r="A141" t="s">
        <v>10</v>
      </c>
      <c r="B141">
        <v>1979</v>
      </c>
      <c r="C141">
        <f>(C22+C23)/2</f>
        <v>0</v>
      </c>
      <c r="D141">
        <f aca="true" t="shared" si="28" ref="D141:N141">(D22+D23)/2</f>
        <v>0</v>
      </c>
      <c r="E141">
        <f t="shared" si="28"/>
        <v>0</v>
      </c>
      <c r="F141">
        <f t="shared" si="28"/>
        <v>0</v>
      </c>
      <c r="G141">
        <f t="shared" si="28"/>
        <v>0</v>
      </c>
      <c r="H141">
        <f t="shared" si="28"/>
        <v>0</v>
      </c>
      <c r="I141">
        <f t="shared" si="28"/>
        <v>0</v>
      </c>
      <c r="J141">
        <f t="shared" si="28"/>
        <v>0</v>
      </c>
      <c r="K141">
        <f t="shared" si="28"/>
        <v>0</v>
      </c>
      <c r="L141">
        <f t="shared" si="28"/>
        <v>0</v>
      </c>
      <c r="M141">
        <f t="shared" si="28"/>
        <v>0</v>
      </c>
      <c r="N141">
        <f t="shared" si="28"/>
        <v>0</v>
      </c>
    </row>
    <row r="142" spans="1:14" ht="12.75">
      <c r="A142" t="s">
        <v>11</v>
      </c>
      <c r="B142">
        <v>1979</v>
      </c>
      <c r="C142">
        <f>equations!$C$20*(C141+equations!$D$20)*SQRT(C140)*(C$96/equations!$E$20)</f>
        <v>0</v>
      </c>
      <c r="D142">
        <f>equations!$C$20*(D141+equations!$D$20)*SQRT(D140)*(D$96/equations!$E$20)</f>
        <v>0</v>
      </c>
      <c r="E142">
        <f>equations!$C$20*(E141+equations!$D$20)*SQRT(E140)*(E$96/equations!$E$20)</f>
        <v>0</v>
      </c>
      <c r="F142">
        <f>equations!$C$20*(F141+equations!$D$20)*SQRT(F140)*(F$96/equations!$E$20)</f>
        <v>0</v>
      </c>
      <c r="G142">
        <f>equations!$C$20*(G141+equations!$D$20)*SQRT(G140)*(G$96/equations!$E$20)</f>
        <v>0</v>
      </c>
      <c r="H142">
        <f>equations!$C$20*(H141+equations!$D$20)*SQRT(H140)*(H$96/equations!$E$20)</f>
        <v>0</v>
      </c>
      <c r="I142">
        <f>equations!$C$20*(I141+equations!$D$20)*SQRT(I140)*(I$96/equations!$E$20)</f>
        <v>0</v>
      </c>
      <c r="J142">
        <f>equations!$C$20*(J141+equations!$D$20)*SQRT(J140)*(J$96/equations!$E$20)</f>
        <v>0</v>
      </c>
      <c r="K142">
        <f>equations!$C$20*(K141+equations!$D$20)*SQRT(K140)*(K$96/equations!$E$20)</f>
        <v>0</v>
      </c>
      <c r="L142">
        <f>equations!$C$20*(L141+equations!$D$20)*SQRT(L140)*(L$96/equations!$E$20)</f>
        <v>0</v>
      </c>
      <c r="M142">
        <f>equations!$C$20*(M141+equations!$D$20)*SQRT(M140)*(M$96/equations!$E$20)</f>
        <v>0</v>
      </c>
      <c r="N142">
        <f>equations!$C$20*(N141+equations!$D$20)*SQRT(N140)*(N$96/equations!$E$20)</f>
        <v>0</v>
      </c>
    </row>
    <row r="143" spans="1:14" ht="12.75">
      <c r="A143" t="s">
        <v>12</v>
      </c>
      <c r="B143">
        <v>1979</v>
      </c>
      <c r="C143">
        <f>MAX(0.5,(C142*30)/10)*equations!$G$20</f>
        <v>0.5</v>
      </c>
      <c r="D143">
        <f>MAX(0.5,(D142*30)/10)*equations!$G$20</f>
        <v>0.5</v>
      </c>
      <c r="E143">
        <f>MAX(0.5,(E142*30)/10)*equations!$G$20</f>
        <v>0.5</v>
      </c>
      <c r="F143">
        <f>MAX(0.5,(F142*30)/10)*equations!$G$20</f>
        <v>0.5</v>
      </c>
      <c r="G143">
        <f>MAX(0.5,(G142*30)/10)*equations!$G$20</f>
        <v>0.5</v>
      </c>
      <c r="H143">
        <f>MAX(0.5,(H142*30)/10)*equations!$G$20</f>
        <v>0.5</v>
      </c>
      <c r="I143">
        <f>MAX(0.5,(I142*30)/10)*equations!$G$20</f>
        <v>0.5</v>
      </c>
      <c r="J143">
        <f>MAX(0.5,(J142*30)/10)*equations!$G$20</f>
        <v>0.5</v>
      </c>
      <c r="K143">
        <f>MAX(0.5,(K142*30)/10)*equations!$G$20</f>
        <v>0.5</v>
      </c>
      <c r="L143">
        <f>MAX(0.5,(L142*30)/10)*equations!$G$20</f>
        <v>0.5</v>
      </c>
      <c r="M143">
        <f>MAX(0.5,(M142*30)/10)*equations!$G$20</f>
        <v>0.5</v>
      </c>
      <c r="N143">
        <f>MAX(0.5,(N142*30)/10)*equations!$G$20</f>
        <v>0.5</v>
      </c>
    </row>
    <row r="144" spans="1:14" ht="12.75">
      <c r="A144" t="s">
        <v>13</v>
      </c>
      <c r="B144">
        <v>1979</v>
      </c>
      <c r="C144">
        <f>1/(1+30*EXP(-8.5*(C21/C143)))</f>
        <v>0.03225806451612903</v>
      </c>
      <c r="D144">
        <f aca="true" t="shared" si="29" ref="D144:N144">1/(1+30*EXP(-8.5*(D21/D143)))</f>
        <v>0.03225806451612903</v>
      </c>
      <c r="E144">
        <f t="shared" si="29"/>
        <v>0.03225806451612903</v>
      </c>
      <c r="F144">
        <f t="shared" si="29"/>
        <v>0.03225806451612903</v>
      </c>
      <c r="G144">
        <f t="shared" si="29"/>
        <v>0.03225806451612903</v>
      </c>
      <c r="H144">
        <f t="shared" si="29"/>
        <v>0.03225806451612903</v>
      </c>
      <c r="I144">
        <f t="shared" si="29"/>
        <v>0.03225806451612903</v>
      </c>
      <c r="J144">
        <f t="shared" si="29"/>
        <v>0.03225806451612903</v>
      </c>
      <c r="K144">
        <f t="shared" si="29"/>
        <v>0.03225806451612903</v>
      </c>
      <c r="L144">
        <f t="shared" si="29"/>
        <v>0.03225806451612903</v>
      </c>
      <c r="M144">
        <f t="shared" si="29"/>
        <v>0.03225806451612903</v>
      </c>
      <c r="N144">
        <f t="shared" si="29"/>
        <v>0.03225806451612903</v>
      </c>
    </row>
    <row r="145" spans="1:14" ht="12.75">
      <c r="A145" t="s">
        <v>14</v>
      </c>
      <c r="B145">
        <v>1979</v>
      </c>
      <c r="C145">
        <f>equations!$C$4*EXP(equations!$D$4*(1/equations!$E$4-1/((273+C141)-equations!$F$4)))</f>
        <v>0.17042754177611263</v>
      </c>
      <c r="D145">
        <f>equations!$C$4*EXP(equations!$D$4*(1/equations!$E$4-1/((273+D141)-equations!$F$4)))</f>
        <v>0.17042754177611263</v>
      </c>
      <c r="E145">
        <f>equations!$C$4*EXP(equations!$D$4*(1/equations!$E$4-1/((273+E141)-equations!$F$4)))</f>
        <v>0.17042754177611263</v>
      </c>
      <c r="F145">
        <f>equations!$C$4*EXP(equations!$D$4*(1/equations!$E$4-1/((273+F141)-equations!$F$4)))</f>
        <v>0.17042754177611263</v>
      </c>
      <c r="G145">
        <f>equations!$C$4*EXP(equations!$D$4*(1/equations!$E$4-1/((273+G141)-equations!$F$4)))</f>
        <v>0.17042754177611263</v>
      </c>
      <c r="H145">
        <f>equations!$C$4*EXP(equations!$D$4*(1/equations!$E$4-1/((273+H141)-equations!$F$4)))</f>
        <v>0.17042754177611263</v>
      </c>
      <c r="I145">
        <f>equations!$C$4*EXP(equations!$D$4*(1/equations!$E$4-1/((273+I141)-equations!$F$4)))</f>
        <v>0.17042754177611263</v>
      </c>
      <c r="J145">
        <f>equations!$C$4*EXP(equations!$D$4*(1/equations!$E$4-1/((273+J141)-equations!$F$4)))</f>
        <v>0.17042754177611263</v>
      </c>
      <c r="K145">
        <f>equations!$C$4*EXP(equations!$D$4*(1/equations!$E$4-1/((273+K141)-equations!$F$4)))</f>
        <v>0.17042754177611263</v>
      </c>
      <c r="L145">
        <f>equations!$C$4*EXP(equations!$D$4*(1/equations!$E$4-1/((273+L141)-equations!$F$4)))</f>
        <v>0.17042754177611263</v>
      </c>
      <c r="M145">
        <f>equations!$C$4*EXP(equations!$D$4*(1/equations!$E$4-1/((273+M141)-equations!$F$4)))</f>
        <v>0.17042754177611263</v>
      </c>
      <c r="N145">
        <f>equations!$C$4*EXP(equations!$D$4*(1/equations!$E$4-1/((273+N141)-equations!$F$4)))</f>
        <v>0.17042754177611263</v>
      </c>
    </row>
    <row r="146" spans="1:15" ht="12.75">
      <c r="A146" t="s">
        <v>15</v>
      </c>
      <c r="B146">
        <v>1979</v>
      </c>
      <c r="C146">
        <f aca="true" t="shared" si="30" ref="C146:N146">C144*C145</f>
        <v>0.005497662637939117</v>
      </c>
      <c r="D146">
        <f t="shared" si="30"/>
        <v>0.005497662637939117</v>
      </c>
      <c r="E146">
        <f t="shared" si="30"/>
        <v>0.005497662637939117</v>
      </c>
      <c r="F146">
        <f t="shared" si="30"/>
        <v>0.005497662637939117</v>
      </c>
      <c r="G146">
        <f t="shared" si="30"/>
        <v>0.005497662637939117</v>
      </c>
      <c r="H146">
        <f t="shared" si="30"/>
        <v>0.005497662637939117</v>
      </c>
      <c r="I146">
        <f t="shared" si="30"/>
        <v>0.005497662637939117</v>
      </c>
      <c r="J146">
        <f t="shared" si="30"/>
        <v>0.005497662637939117</v>
      </c>
      <c r="K146">
        <f t="shared" si="30"/>
        <v>0.005497662637939117</v>
      </c>
      <c r="L146">
        <f t="shared" si="30"/>
        <v>0.005497662637939117</v>
      </c>
      <c r="M146">
        <f t="shared" si="30"/>
        <v>0.005497662637939117</v>
      </c>
      <c r="N146">
        <f t="shared" si="30"/>
        <v>0.005497662637939117</v>
      </c>
      <c r="O146">
        <f>AVERAGE(C146:N146)</f>
        <v>0.005497662637939118</v>
      </c>
    </row>
    <row r="147" spans="1:14" ht="12.75">
      <c r="A147" t="s">
        <v>9</v>
      </c>
      <c r="B147">
        <v>1980</v>
      </c>
      <c r="C147" s="8">
        <f>C26-C25</f>
        <v>0</v>
      </c>
      <c r="D147" s="8">
        <f>D26-D25</f>
        <v>0</v>
      </c>
      <c r="E147" s="8">
        <f aca="true" t="shared" si="31" ref="E147:N147">E26-E25</f>
        <v>0</v>
      </c>
      <c r="F147" s="8">
        <f t="shared" si="31"/>
        <v>0</v>
      </c>
      <c r="G147" s="8">
        <f t="shared" si="31"/>
        <v>0</v>
      </c>
      <c r="H147" s="8">
        <f t="shared" si="31"/>
        <v>0</v>
      </c>
      <c r="I147" s="8">
        <f t="shared" si="31"/>
        <v>0</v>
      </c>
      <c r="J147" s="8">
        <f t="shared" si="31"/>
        <v>0</v>
      </c>
      <c r="K147" s="8">
        <f t="shared" si="31"/>
        <v>0</v>
      </c>
      <c r="L147" s="8">
        <f t="shared" si="31"/>
        <v>0</v>
      </c>
      <c r="M147" s="8">
        <f t="shared" si="31"/>
        <v>0</v>
      </c>
      <c r="N147" s="8">
        <f t="shared" si="31"/>
        <v>0</v>
      </c>
    </row>
    <row r="148" spans="1:14" ht="12.75">
      <c r="A148" t="s">
        <v>10</v>
      </c>
      <c r="B148">
        <v>1980</v>
      </c>
      <c r="C148">
        <f>(C25+C26)/2</f>
        <v>0</v>
      </c>
      <c r="D148">
        <f aca="true" t="shared" si="32" ref="D148:N148">(D25+D26)/2</f>
        <v>0</v>
      </c>
      <c r="E148">
        <f t="shared" si="32"/>
        <v>0</v>
      </c>
      <c r="F148">
        <f t="shared" si="32"/>
        <v>0</v>
      </c>
      <c r="G148">
        <f t="shared" si="32"/>
        <v>0</v>
      </c>
      <c r="H148">
        <f t="shared" si="32"/>
        <v>0</v>
      </c>
      <c r="I148">
        <f t="shared" si="32"/>
        <v>0</v>
      </c>
      <c r="J148">
        <f t="shared" si="32"/>
        <v>0</v>
      </c>
      <c r="K148">
        <f t="shared" si="32"/>
        <v>0</v>
      </c>
      <c r="L148">
        <f t="shared" si="32"/>
        <v>0</v>
      </c>
      <c r="M148">
        <f t="shared" si="32"/>
        <v>0</v>
      </c>
      <c r="N148">
        <f t="shared" si="32"/>
        <v>0</v>
      </c>
    </row>
    <row r="149" spans="1:14" ht="12.75">
      <c r="A149" t="s">
        <v>11</v>
      </c>
      <c r="B149">
        <v>1980</v>
      </c>
      <c r="C149">
        <f>equations!$C$20*(C148+equations!$D$20)*SQRT(C147)*(C$96/equations!$E$20)</f>
        <v>0</v>
      </c>
      <c r="D149">
        <f>equations!$C$20*(D148+equations!$D$20)*SQRT(D147)*(D$96/equations!$E$20)</f>
        <v>0</v>
      </c>
      <c r="E149">
        <f>equations!$C$20*(E148+equations!$D$20)*SQRT(E147)*(E$96/equations!$E$20)</f>
        <v>0</v>
      </c>
      <c r="F149">
        <f>equations!$C$20*(F148+equations!$D$20)*SQRT(F147)*(F$96/equations!$E$20)</f>
        <v>0</v>
      </c>
      <c r="G149">
        <f>equations!$C$20*(G148+equations!$D$20)*SQRT(G147)*(G$96/equations!$E$20)</f>
        <v>0</v>
      </c>
      <c r="H149">
        <f>equations!$C$20*(H148+equations!$D$20)*SQRT(H147)*(H$96/equations!$E$20)</f>
        <v>0</v>
      </c>
      <c r="I149">
        <f>equations!$C$20*(I148+equations!$D$20)*SQRT(I147)*(I$96/equations!$E$20)</f>
        <v>0</v>
      </c>
      <c r="J149">
        <f>equations!$C$20*(J148+equations!$D$20)*SQRT(J147)*(J$96/equations!$E$20)</f>
        <v>0</v>
      </c>
      <c r="K149">
        <f>equations!$C$20*(K148+equations!$D$20)*SQRT(K147)*(K$96/equations!$E$20)</f>
        <v>0</v>
      </c>
      <c r="L149">
        <f>equations!$C$20*(L148+equations!$D$20)*SQRT(L147)*(L$96/equations!$E$20)</f>
        <v>0</v>
      </c>
      <c r="M149">
        <f>equations!$C$20*(M148+equations!$D$20)*SQRT(M147)*(M$96/equations!$E$20)</f>
        <v>0</v>
      </c>
      <c r="N149">
        <f>equations!$C$20*(N148+equations!$D$20)*SQRT(N147)*(N$96/equations!$E$20)</f>
        <v>0</v>
      </c>
    </row>
    <row r="150" spans="1:14" ht="12.75">
      <c r="A150" t="s">
        <v>12</v>
      </c>
      <c r="B150">
        <v>1980</v>
      </c>
      <c r="C150">
        <f>MAX(0.5,(C149*30)/10)*equations!$G$20</f>
        <v>0.5</v>
      </c>
      <c r="D150">
        <f>MAX(0.5,(D149*30)/10)*equations!$G$20</f>
        <v>0.5</v>
      </c>
      <c r="E150">
        <f>MAX(0.5,(E149*30)/10)*equations!$G$20</f>
        <v>0.5</v>
      </c>
      <c r="F150">
        <f>MAX(0.5,(F149*30)/10)*equations!$G$20</f>
        <v>0.5</v>
      </c>
      <c r="G150">
        <f>MAX(0.5,(G149*30)/10)*equations!$G$20</f>
        <v>0.5</v>
      </c>
      <c r="H150">
        <f>MAX(0.5,(H149*30)/10)*equations!$G$20</f>
        <v>0.5</v>
      </c>
      <c r="I150">
        <f>MAX(0.5,(I149*30)/10)*equations!$G$20</f>
        <v>0.5</v>
      </c>
      <c r="J150">
        <f>MAX(0.5,(J149*30)/10)*equations!$G$20</f>
        <v>0.5</v>
      </c>
      <c r="K150">
        <f>MAX(0.5,(K149*30)/10)*equations!$G$20</f>
        <v>0.5</v>
      </c>
      <c r="L150">
        <f>MAX(0.5,(L149*30)/10)*equations!$G$20</f>
        <v>0.5</v>
      </c>
      <c r="M150">
        <f>MAX(0.5,(M149*30)/10)*equations!$G$20</f>
        <v>0.5</v>
      </c>
      <c r="N150">
        <f>MAX(0.5,(N149*30)/10)*equations!$G$20</f>
        <v>0.5</v>
      </c>
    </row>
    <row r="151" spans="1:14" ht="12.75">
      <c r="A151" t="s">
        <v>13</v>
      </c>
      <c r="B151">
        <v>1980</v>
      </c>
      <c r="C151">
        <f aca="true" t="shared" si="33" ref="C151:N151">1/(1+30*EXP(-8.5*(C24/C150)))</f>
        <v>0.03225806451612903</v>
      </c>
      <c r="D151">
        <f t="shared" si="33"/>
        <v>0.03225806451612903</v>
      </c>
      <c r="E151">
        <f t="shared" si="33"/>
        <v>0.03225806451612903</v>
      </c>
      <c r="F151">
        <f t="shared" si="33"/>
        <v>0.03225806451612903</v>
      </c>
      <c r="G151">
        <f t="shared" si="33"/>
        <v>0.03225806451612903</v>
      </c>
      <c r="H151">
        <f t="shared" si="33"/>
        <v>0.03225806451612903</v>
      </c>
      <c r="I151">
        <f t="shared" si="33"/>
        <v>0.03225806451612903</v>
      </c>
      <c r="J151">
        <f t="shared" si="33"/>
        <v>0.03225806451612903</v>
      </c>
      <c r="K151">
        <f t="shared" si="33"/>
        <v>0.03225806451612903</v>
      </c>
      <c r="L151">
        <f t="shared" si="33"/>
        <v>0.03225806451612903</v>
      </c>
      <c r="M151">
        <f t="shared" si="33"/>
        <v>0.03225806451612903</v>
      </c>
      <c r="N151">
        <f t="shared" si="33"/>
        <v>0.03225806451612903</v>
      </c>
    </row>
    <row r="152" spans="1:14" ht="12.75">
      <c r="A152" t="s">
        <v>14</v>
      </c>
      <c r="B152">
        <v>1980</v>
      </c>
      <c r="C152">
        <f>equations!$C$4*EXP(equations!$D$4*(1/equations!$E$4-1/((273+C148)-equations!$F$4)))</f>
        <v>0.17042754177611263</v>
      </c>
      <c r="D152">
        <f>equations!$C$4*EXP(equations!$D$4*(1/equations!$E$4-1/((273+D148)-equations!$F$4)))</f>
        <v>0.17042754177611263</v>
      </c>
      <c r="E152">
        <f>equations!$C$4*EXP(equations!$D$4*(1/equations!$E$4-1/((273+E148)-equations!$F$4)))</f>
        <v>0.17042754177611263</v>
      </c>
      <c r="F152">
        <f>equations!$C$4*EXP(equations!$D$4*(1/equations!$E$4-1/((273+F148)-equations!$F$4)))</f>
        <v>0.17042754177611263</v>
      </c>
      <c r="G152">
        <f>equations!$C$4*EXP(equations!$D$4*(1/equations!$E$4-1/((273+G148)-equations!$F$4)))</f>
        <v>0.17042754177611263</v>
      </c>
      <c r="H152">
        <f>equations!$C$4*EXP(equations!$D$4*(1/equations!$E$4-1/((273+H148)-equations!$F$4)))</f>
        <v>0.17042754177611263</v>
      </c>
      <c r="I152">
        <f>equations!$C$4*EXP(equations!$D$4*(1/equations!$E$4-1/((273+I148)-equations!$F$4)))</f>
        <v>0.17042754177611263</v>
      </c>
      <c r="J152">
        <f>equations!$C$4*EXP(equations!$D$4*(1/equations!$E$4-1/((273+J148)-equations!$F$4)))</f>
        <v>0.17042754177611263</v>
      </c>
      <c r="K152">
        <f>equations!$C$4*EXP(equations!$D$4*(1/equations!$E$4-1/((273+K148)-equations!$F$4)))</f>
        <v>0.17042754177611263</v>
      </c>
      <c r="L152">
        <f>equations!$C$4*EXP(equations!$D$4*(1/equations!$E$4-1/((273+L148)-equations!$F$4)))</f>
        <v>0.17042754177611263</v>
      </c>
      <c r="M152">
        <f>equations!$C$4*EXP(equations!$D$4*(1/equations!$E$4-1/((273+M148)-equations!$F$4)))</f>
        <v>0.17042754177611263</v>
      </c>
      <c r="N152">
        <f>equations!$C$4*EXP(equations!$D$4*(1/equations!$E$4-1/((273+N148)-equations!$F$4)))</f>
        <v>0.17042754177611263</v>
      </c>
    </row>
    <row r="153" spans="1:15" ht="12.75">
      <c r="A153" t="s">
        <v>15</v>
      </c>
      <c r="B153">
        <v>1980</v>
      </c>
      <c r="C153">
        <f>C151*C152</f>
        <v>0.005497662637939117</v>
      </c>
      <c r="D153">
        <f>D151*D152</f>
        <v>0.005497662637939117</v>
      </c>
      <c r="E153">
        <f aca="true" t="shared" si="34" ref="E153:N153">E151*E152</f>
        <v>0.005497662637939117</v>
      </c>
      <c r="F153">
        <f t="shared" si="34"/>
        <v>0.005497662637939117</v>
      </c>
      <c r="G153">
        <f t="shared" si="34"/>
        <v>0.005497662637939117</v>
      </c>
      <c r="H153">
        <f t="shared" si="34"/>
        <v>0.005497662637939117</v>
      </c>
      <c r="I153">
        <f t="shared" si="34"/>
        <v>0.005497662637939117</v>
      </c>
      <c r="J153">
        <f t="shared" si="34"/>
        <v>0.005497662637939117</v>
      </c>
      <c r="K153">
        <f t="shared" si="34"/>
        <v>0.005497662637939117</v>
      </c>
      <c r="L153">
        <f t="shared" si="34"/>
        <v>0.005497662637939117</v>
      </c>
      <c r="M153">
        <f t="shared" si="34"/>
        <v>0.005497662637939117</v>
      </c>
      <c r="N153">
        <f t="shared" si="34"/>
        <v>0.005497662637939117</v>
      </c>
      <c r="O153">
        <f>AVERAGE(C153:N153)</f>
        <v>0.005497662637939118</v>
      </c>
    </row>
    <row r="154" spans="1:14" ht="12.75">
      <c r="A154" t="s">
        <v>9</v>
      </c>
      <c r="B154">
        <v>1981</v>
      </c>
      <c r="C154" s="8">
        <f>C29-C28</f>
        <v>0</v>
      </c>
      <c r="D154" s="8">
        <f>D29-D28</f>
        <v>0</v>
      </c>
      <c r="E154" s="8">
        <f aca="true" t="shared" si="35" ref="E154:N154">E29-E28</f>
        <v>0</v>
      </c>
      <c r="F154" s="8">
        <f t="shared" si="35"/>
        <v>0</v>
      </c>
      <c r="G154" s="8">
        <f t="shared" si="35"/>
        <v>0</v>
      </c>
      <c r="H154" s="8">
        <f t="shared" si="35"/>
        <v>0</v>
      </c>
      <c r="I154" s="8">
        <f t="shared" si="35"/>
        <v>0</v>
      </c>
      <c r="J154" s="8">
        <f t="shared" si="35"/>
        <v>0</v>
      </c>
      <c r="K154" s="8">
        <f t="shared" si="35"/>
        <v>0</v>
      </c>
      <c r="L154" s="8">
        <f t="shared" si="35"/>
        <v>0</v>
      </c>
      <c r="M154" s="8">
        <f t="shared" si="35"/>
        <v>0</v>
      </c>
      <c r="N154" s="8">
        <f t="shared" si="35"/>
        <v>0</v>
      </c>
    </row>
    <row r="155" spans="1:14" ht="12.75">
      <c r="A155" t="s">
        <v>10</v>
      </c>
      <c r="B155">
        <v>1981</v>
      </c>
      <c r="C155">
        <f>(C28+C29)/2</f>
        <v>0</v>
      </c>
      <c r="D155">
        <f aca="true" t="shared" si="36" ref="D155:N155">(D28+D29)/2</f>
        <v>0</v>
      </c>
      <c r="E155">
        <f t="shared" si="36"/>
        <v>0</v>
      </c>
      <c r="F155">
        <f t="shared" si="36"/>
        <v>0</v>
      </c>
      <c r="G155">
        <f t="shared" si="36"/>
        <v>0</v>
      </c>
      <c r="H155">
        <f t="shared" si="36"/>
        <v>0</v>
      </c>
      <c r="I155">
        <f t="shared" si="36"/>
        <v>0</v>
      </c>
      <c r="J155">
        <f t="shared" si="36"/>
        <v>0</v>
      </c>
      <c r="K155">
        <f t="shared" si="36"/>
        <v>0</v>
      </c>
      <c r="L155">
        <f t="shared" si="36"/>
        <v>0</v>
      </c>
      <c r="M155">
        <f t="shared" si="36"/>
        <v>0</v>
      </c>
      <c r="N155">
        <f t="shared" si="36"/>
        <v>0</v>
      </c>
    </row>
    <row r="156" spans="1:14" ht="12.75">
      <c r="A156" t="s">
        <v>11</v>
      </c>
      <c r="B156">
        <v>1981</v>
      </c>
      <c r="C156">
        <f>equations!$C$20*(C155+equations!$D$20)*SQRT(C154)*(C$96/equations!$E$20)</f>
        <v>0</v>
      </c>
      <c r="D156">
        <f>equations!$C$20*(D155+equations!$D$20)*SQRT(D154)*(D$96/equations!$E$20)</f>
        <v>0</v>
      </c>
      <c r="E156">
        <f>equations!$C$20*(E155+equations!$D$20)*SQRT(E154)*(E$96/equations!$E$20)</f>
        <v>0</v>
      </c>
      <c r="F156">
        <f>equations!$C$20*(F155+equations!$D$20)*SQRT(F154)*(F$96/equations!$E$20)</f>
        <v>0</v>
      </c>
      <c r="G156">
        <f>equations!$C$20*(G155+equations!$D$20)*SQRT(G154)*(G$96/equations!$E$20)</f>
        <v>0</v>
      </c>
      <c r="H156">
        <f>equations!$C$20*(H155+equations!$D$20)*SQRT(H154)*(H$96/equations!$E$20)</f>
        <v>0</v>
      </c>
      <c r="I156">
        <f>equations!$C$20*(I155+equations!$D$20)*SQRT(I154)*(I$96/equations!$E$20)</f>
        <v>0</v>
      </c>
      <c r="J156">
        <f>equations!$C$20*(J155+equations!$D$20)*SQRT(J154)*(J$96/equations!$E$20)</f>
        <v>0</v>
      </c>
      <c r="K156">
        <f>equations!$C$20*(K155+equations!$D$20)*SQRT(K154)*(K$96/equations!$E$20)</f>
        <v>0</v>
      </c>
      <c r="L156">
        <f>equations!$C$20*(L155+equations!$D$20)*SQRT(L154)*(L$96/equations!$E$20)</f>
        <v>0</v>
      </c>
      <c r="M156">
        <f>equations!$C$20*(M155+equations!$D$20)*SQRT(M154)*(M$96/equations!$E$20)</f>
        <v>0</v>
      </c>
      <c r="N156">
        <f>equations!$C$20*(N155+equations!$D$20)*SQRT(N154)*(N$96/equations!$E$20)</f>
        <v>0</v>
      </c>
    </row>
    <row r="157" spans="1:14" ht="12.75">
      <c r="A157" t="s">
        <v>12</v>
      </c>
      <c r="B157">
        <v>1981</v>
      </c>
      <c r="C157">
        <f>MAX(0.5,(C156*30)/10)*equations!$G$20</f>
        <v>0.5</v>
      </c>
      <c r="D157">
        <f>MAX(0.5,(D156*30)/10)*equations!$G$20</f>
        <v>0.5</v>
      </c>
      <c r="E157">
        <f>MAX(0.5,(E156*30)/10)*equations!$G$20</f>
        <v>0.5</v>
      </c>
      <c r="F157">
        <f>MAX(0.5,(F156*30)/10)*equations!$G$20</f>
        <v>0.5</v>
      </c>
      <c r="G157">
        <f>MAX(0.5,(G156*30)/10)*equations!$G$20</f>
        <v>0.5</v>
      </c>
      <c r="H157">
        <f>MAX(0.5,(H156*30)/10)*equations!$G$20</f>
        <v>0.5</v>
      </c>
      <c r="I157">
        <f>MAX(0.5,(I156*30)/10)*equations!$G$20</f>
        <v>0.5</v>
      </c>
      <c r="J157">
        <f>MAX(0.5,(J156*30)/10)*equations!$G$20</f>
        <v>0.5</v>
      </c>
      <c r="K157">
        <f>MAX(0.5,(K156*30)/10)*equations!$G$20</f>
        <v>0.5</v>
      </c>
      <c r="L157">
        <f>MAX(0.5,(L156*30)/10)*equations!$G$20</f>
        <v>0.5</v>
      </c>
      <c r="M157">
        <f>MAX(0.5,(M156*30)/10)*equations!$G$20</f>
        <v>0.5</v>
      </c>
      <c r="N157">
        <f>MAX(0.5,(N156*30)/10)*equations!$G$20</f>
        <v>0.5</v>
      </c>
    </row>
    <row r="158" spans="1:14" ht="12.75">
      <c r="A158" t="s">
        <v>13</v>
      </c>
      <c r="B158">
        <v>1981</v>
      </c>
      <c r="C158">
        <f aca="true" t="shared" si="37" ref="C158:N158">1/(1+30*EXP(-8.5*(C27/C157)))</f>
        <v>0.03225806451612903</v>
      </c>
      <c r="D158">
        <f t="shared" si="37"/>
        <v>0.03225806451612903</v>
      </c>
      <c r="E158">
        <f t="shared" si="37"/>
        <v>0.03225806451612903</v>
      </c>
      <c r="F158">
        <f t="shared" si="37"/>
        <v>0.03225806451612903</v>
      </c>
      <c r="G158">
        <f t="shared" si="37"/>
        <v>0.03225806451612903</v>
      </c>
      <c r="H158">
        <f t="shared" si="37"/>
        <v>0.03225806451612903</v>
      </c>
      <c r="I158">
        <f t="shared" si="37"/>
        <v>0.03225806451612903</v>
      </c>
      <c r="J158">
        <f t="shared" si="37"/>
        <v>0.03225806451612903</v>
      </c>
      <c r="K158">
        <f t="shared" si="37"/>
        <v>0.03225806451612903</v>
      </c>
      <c r="L158">
        <f t="shared" si="37"/>
        <v>0.03225806451612903</v>
      </c>
      <c r="M158">
        <f t="shared" si="37"/>
        <v>0.03225806451612903</v>
      </c>
      <c r="N158">
        <f t="shared" si="37"/>
        <v>0.03225806451612903</v>
      </c>
    </row>
    <row r="159" spans="1:14" ht="12.75">
      <c r="A159" t="s">
        <v>14</v>
      </c>
      <c r="B159">
        <v>1981</v>
      </c>
      <c r="C159">
        <f>equations!$C$4*EXP(equations!$D$4*(1/equations!$E$4-1/((273+C155)-equations!$F$4)))</f>
        <v>0.17042754177611263</v>
      </c>
      <c r="D159">
        <f>equations!$C$4*EXP(equations!$D$4*(1/equations!$E$4-1/((273+D155)-equations!$F$4)))</f>
        <v>0.17042754177611263</v>
      </c>
      <c r="E159">
        <f>equations!$C$4*EXP(equations!$D$4*(1/equations!$E$4-1/((273+E155)-equations!$F$4)))</f>
        <v>0.17042754177611263</v>
      </c>
      <c r="F159">
        <f>equations!$C$4*EXP(equations!$D$4*(1/equations!$E$4-1/((273+F155)-equations!$F$4)))</f>
        <v>0.17042754177611263</v>
      </c>
      <c r="G159">
        <f>equations!$C$4*EXP(equations!$D$4*(1/equations!$E$4-1/((273+G155)-equations!$F$4)))</f>
        <v>0.17042754177611263</v>
      </c>
      <c r="H159">
        <f>equations!$C$4*EXP(equations!$D$4*(1/equations!$E$4-1/((273+H155)-equations!$F$4)))</f>
        <v>0.17042754177611263</v>
      </c>
      <c r="I159">
        <f>equations!$C$4*EXP(equations!$D$4*(1/equations!$E$4-1/((273+I155)-equations!$F$4)))</f>
        <v>0.17042754177611263</v>
      </c>
      <c r="J159">
        <f>equations!$C$4*EXP(equations!$D$4*(1/equations!$E$4-1/((273+J155)-equations!$F$4)))</f>
        <v>0.17042754177611263</v>
      </c>
      <c r="K159">
        <f>equations!$C$4*EXP(equations!$D$4*(1/equations!$E$4-1/((273+K155)-equations!$F$4)))</f>
        <v>0.17042754177611263</v>
      </c>
      <c r="L159">
        <f>equations!$C$4*EXP(equations!$D$4*(1/equations!$E$4-1/((273+L155)-equations!$F$4)))</f>
        <v>0.17042754177611263</v>
      </c>
      <c r="M159">
        <f>equations!$C$4*EXP(equations!$D$4*(1/equations!$E$4-1/((273+M155)-equations!$F$4)))</f>
        <v>0.17042754177611263</v>
      </c>
      <c r="N159">
        <f>equations!$C$4*EXP(equations!$D$4*(1/equations!$E$4-1/((273+N155)-equations!$F$4)))</f>
        <v>0.17042754177611263</v>
      </c>
    </row>
    <row r="160" spans="1:15" ht="12.75">
      <c r="A160" t="s">
        <v>15</v>
      </c>
      <c r="B160">
        <v>1981</v>
      </c>
      <c r="C160">
        <f aca="true" t="shared" si="38" ref="C160:N160">C158*C159</f>
        <v>0.005497662637939117</v>
      </c>
      <c r="D160">
        <f t="shared" si="38"/>
        <v>0.005497662637939117</v>
      </c>
      <c r="E160">
        <f t="shared" si="38"/>
        <v>0.005497662637939117</v>
      </c>
      <c r="F160">
        <f t="shared" si="38"/>
        <v>0.005497662637939117</v>
      </c>
      <c r="G160">
        <f t="shared" si="38"/>
        <v>0.005497662637939117</v>
      </c>
      <c r="H160">
        <f t="shared" si="38"/>
        <v>0.005497662637939117</v>
      </c>
      <c r="I160">
        <f t="shared" si="38"/>
        <v>0.005497662637939117</v>
      </c>
      <c r="J160">
        <f t="shared" si="38"/>
        <v>0.005497662637939117</v>
      </c>
      <c r="K160">
        <f t="shared" si="38"/>
        <v>0.005497662637939117</v>
      </c>
      <c r="L160">
        <f t="shared" si="38"/>
        <v>0.005497662637939117</v>
      </c>
      <c r="M160">
        <f t="shared" si="38"/>
        <v>0.005497662637939117</v>
      </c>
      <c r="N160">
        <f t="shared" si="38"/>
        <v>0.005497662637939117</v>
      </c>
      <c r="O160">
        <f>AVERAGE(C160:N160)</f>
        <v>0.005497662637939118</v>
      </c>
    </row>
    <row r="161" spans="1:14" ht="12.75">
      <c r="A161" t="s">
        <v>9</v>
      </c>
      <c r="B161">
        <v>1982</v>
      </c>
      <c r="C161" s="8">
        <f>C32-C31</f>
        <v>0</v>
      </c>
      <c r="D161" s="8">
        <f aca="true" t="shared" si="39" ref="D161:N161">D32-D31</f>
        <v>0</v>
      </c>
      <c r="E161" s="8">
        <f t="shared" si="39"/>
        <v>0</v>
      </c>
      <c r="F161" s="8">
        <f t="shared" si="39"/>
        <v>0</v>
      </c>
      <c r="G161" s="8">
        <f t="shared" si="39"/>
        <v>0</v>
      </c>
      <c r="H161" s="8">
        <f t="shared" si="39"/>
        <v>0</v>
      </c>
      <c r="I161" s="8">
        <f t="shared" si="39"/>
        <v>0</v>
      </c>
      <c r="J161" s="8">
        <f t="shared" si="39"/>
        <v>0</v>
      </c>
      <c r="K161" s="8">
        <f t="shared" si="39"/>
        <v>0</v>
      </c>
      <c r="L161" s="8">
        <f t="shared" si="39"/>
        <v>0</v>
      </c>
      <c r="M161" s="8">
        <f t="shared" si="39"/>
        <v>0</v>
      </c>
      <c r="N161" s="8">
        <f t="shared" si="39"/>
        <v>0</v>
      </c>
    </row>
    <row r="162" spans="1:14" ht="12.75">
      <c r="A162" t="s">
        <v>10</v>
      </c>
      <c r="B162">
        <v>1982</v>
      </c>
      <c r="C162">
        <f>(C31+C32)/2</f>
        <v>0</v>
      </c>
      <c r="D162">
        <f aca="true" t="shared" si="40" ref="D162:N162">(D31+D32)/2</f>
        <v>0</v>
      </c>
      <c r="E162">
        <f t="shared" si="40"/>
        <v>0</v>
      </c>
      <c r="F162">
        <f t="shared" si="40"/>
        <v>0</v>
      </c>
      <c r="G162">
        <f t="shared" si="40"/>
        <v>0</v>
      </c>
      <c r="H162">
        <f t="shared" si="40"/>
        <v>0</v>
      </c>
      <c r="I162">
        <f t="shared" si="40"/>
        <v>0</v>
      </c>
      <c r="J162">
        <f t="shared" si="40"/>
        <v>0</v>
      </c>
      <c r="K162">
        <f t="shared" si="40"/>
        <v>0</v>
      </c>
      <c r="L162">
        <f t="shared" si="40"/>
        <v>0</v>
      </c>
      <c r="M162">
        <f t="shared" si="40"/>
        <v>0</v>
      </c>
      <c r="N162">
        <f t="shared" si="40"/>
        <v>0</v>
      </c>
    </row>
    <row r="163" spans="1:14" ht="12.75">
      <c r="A163" t="s">
        <v>11</v>
      </c>
      <c r="B163">
        <v>1982</v>
      </c>
      <c r="C163">
        <f>equations!$C$20*(C162+equations!$D$20)*SQRT(C161)*(C$96/equations!$E$20)</f>
        <v>0</v>
      </c>
      <c r="D163">
        <f>equations!$C$20*(D162+equations!$D$20)*SQRT(D161)*(D$96/equations!$E$20)</f>
        <v>0</v>
      </c>
      <c r="E163">
        <f>equations!$C$20*(E162+equations!$D$20)*SQRT(E161)*(E$96/equations!$E$20)</f>
        <v>0</v>
      </c>
      <c r="F163">
        <f>equations!$C$20*(F162+equations!$D$20)*SQRT(F161)*(F$96/equations!$E$20)</f>
        <v>0</v>
      </c>
      <c r="G163">
        <f>equations!$C$20*(G162+equations!$D$20)*SQRT(G161)*(G$96/equations!$E$20)</f>
        <v>0</v>
      </c>
      <c r="H163">
        <f>equations!$C$20*(H162+equations!$D$20)*SQRT(H161)*(H$96/equations!$E$20)</f>
        <v>0</v>
      </c>
      <c r="I163">
        <f>equations!$C$20*(I162+equations!$D$20)*SQRT(I161)*(I$96/equations!$E$20)</f>
        <v>0</v>
      </c>
      <c r="J163">
        <f>equations!$C$20*(J162+equations!$D$20)*SQRT(J161)*(J$96/equations!$E$20)</f>
        <v>0</v>
      </c>
      <c r="K163">
        <f>equations!$C$20*(K162+equations!$D$20)*SQRT(K161)*(K$96/equations!$E$20)</f>
        <v>0</v>
      </c>
      <c r="L163">
        <f>equations!$C$20*(L162+equations!$D$20)*SQRT(L161)*(L$96/equations!$E$20)</f>
        <v>0</v>
      </c>
      <c r="M163">
        <f>equations!$C$20*(M162+equations!$D$20)*SQRT(M161)*(M$96/equations!$E$20)</f>
        <v>0</v>
      </c>
      <c r="N163">
        <f>equations!$C$20*(N162+equations!$D$20)*SQRT(N161)*(N$96/equations!$E$20)</f>
        <v>0</v>
      </c>
    </row>
    <row r="164" spans="1:14" ht="12.75">
      <c r="A164" t="s">
        <v>12</v>
      </c>
      <c r="B164">
        <v>1982</v>
      </c>
      <c r="C164">
        <f>MAX(0.5,(C163*30)/10)*equations!$G$20</f>
        <v>0.5</v>
      </c>
      <c r="D164">
        <f>MAX(0.5,(D163*30)/10)*equations!$G$20</f>
        <v>0.5</v>
      </c>
      <c r="E164">
        <f>MAX(0.5,(E163*30)/10)*equations!$G$20</f>
        <v>0.5</v>
      </c>
      <c r="F164">
        <f>MAX(0.5,(F163*30)/10)*equations!$G$20</f>
        <v>0.5</v>
      </c>
      <c r="G164">
        <f>MAX(0.5,(G163*30)/10)*equations!$G$20</f>
        <v>0.5</v>
      </c>
      <c r="H164">
        <f>MAX(0.5,(H163*30)/10)*equations!$G$20</f>
        <v>0.5</v>
      </c>
      <c r="I164">
        <f>MAX(0.5,(I163*30)/10)*equations!$G$20</f>
        <v>0.5</v>
      </c>
      <c r="J164">
        <f>MAX(0.5,(J163*30)/10)*equations!$G$20</f>
        <v>0.5</v>
      </c>
      <c r="K164">
        <f>MAX(0.5,(K163*30)/10)*equations!$G$20</f>
        <v>0.5</v>
      </c>
      <c r="L164">
        <f>MAX(0.5,(L163*30)/10)*equations!$G$20</f>
        <v>0.5</v>
      </c>
      <c r="M164">
        <f>MAX(0.5,(M163*30)/10)*equations!$G$20</f>
        <v>0.5</v>
      </c>
      <c r="N164">
        <f>MAX(0.5,(N163*30)/10)*equations!$G$20</f>
        <v>0.5</v>
      </c>
    </row>
    <row r="165" spans="1:14" ht="12.75">
      <c r="A165" t="s">
        <v>13</v>
      </c>
      <c r="B165">
        <v>1982</v>
      </c>
      <c r="C165">
        <f aca="true" t="shared" si="41" ref="C165:N165">1/(1+30*EXP(-8.5*(C30/C164)))</f>
        <v>0.03225806451612903</v>
      </c>
      <c r="D165">
        <f t="shared" si="41"/>
        <v>0.03225806451612903</v>
      </c>
      <c r="E165">
        <f t="shared" si="41"/>
        <v>0.03225806451612903</v>
      </c>
      <c r="F165">
        <f t="shared" si="41"/>
        <v>0.03225806451612903</v>
      </c>
      <c r="G165">
        <f t="shared" si="41"/>
        <v>0.03225806451612903</v>
      </c>
      <c r="H165">
        <f t="shared" si="41"/>
        <v>0.03225806451612903</v>
      </c>
      <c r="I165">
        <f t="shared" si="41"/>
        <v>0.03225806451612903</v>
      </c>
      <c r="J165">
        <f t="shared" si="41"/>
        <v>0.03225806451612903</v>
      </c>
      <c r="K165">
        <f t="shared" si="41"/>
        <v>0.03225806451612903</v>
      </c>
      <c r="L165">
        <f t="shared" si="41"/>
        <v>0.03225806451612903</v>
      </c>
      <c r="M165">
        <f t="shared" si="41"/>
        <v>0.03225806451612903</v>
      </c>
      <c r="N165">
        <f t="shared" si="41"/>
        <v>0.03225806451612903</v>
      </c>
    </row>
    <row r="166" spans="1:14" ht="12.75">
      <c r="A166" t="s">
        <v>14</v>
      </c>
      <c r="B166">
        <v>1982</v>
      </c>
      <c r="C166">
        <f>equations!$C$4*EXP(equations!$D$4*(1/equations!$E$4-1/((273+C162)-equations!$F$4)))</f>
        <v>0.17042754177611263</v>
      </c>
      <c r="D166">
        <f>equations!$C$4*EXP(equations!$D$4*(1/equations!$E$4-1/((273+D162)-equations!$F$4)))</f>
        <v>0.17042754177611263</v>
      </c>
      <c r="E166">
        <f>equations!$C$4*EXP(equations!$D$4*(1/equations!$E$4-1/((273+E162)-equations!$F$4)))</f>
        <v>0.17042754177611263</v>
      </c>
      <c r="F166">
        <f>equations!$C$4*EXP(equations!$D$4*(1/equations!$E$4-1/((273+F162)-equations!$F$4)))</f>
        <v>0.17042754177611263</v>
      </c>
      <c r="G166">
        <f>equations!$C$4*EXP(equations!$D$4*(1/equations!$E$4-1/((273+G162)-equations!$F$4)))</f>
        <v>0.17042754177611263</v>
      </c>
      <c r="H166">
        <f>equations!$C$4*EXP(equations!$D$4*(1/equations!$E$4-1/((273+H162)-equations!$F$4)))</f>
        <v>0.17042754177611263</v>
      </c>
      <c r="I166">
        <f>equations!$C$4*EXP(equations!$D$4*(1/equations!$E$4-1/((273+I162)-equations!$F$4)))</f>
        <v>0.17042754177611263</v>
      </c>
      <c r="J166">
        <f>equations!$C$4*EXP(equations!$D$4*(1/equations!$E$4-1/((273+J162)-equations!$F$4)))</f>
        <v>0.17042754177611263</v>
      </c>
      <c r="K166">
        <f>equations!$C$4*EXP(equations!$D$4*(1/equations!$E$4-1/((273+K162)-equations!$F$4)))</f>
        <v>0.17042754177611263</v>
      </c>
      <c r="L166">
        <f>equations!$C$4*EXP(equations!$D$4*(1/equations!$E$4-1/((273+L162)-equations!$F$4)))</f>
        <v>0.17042754177611263</v>
      </c>
      <c r="M166">
        <f>equations!$C$4*EXP(equations!$D$4*(1/equations!$E$4-1/((273+M162)-equations!$F$4)))</f>
        <v>0.17042754177611263</v>
      </c>
      <c r="N166">
        <f>equations!$C$4*EXP(equations!$D$4*(1/equations!$E$4-1/((273+N162)-equations!$F$4)))</f>
        <v>0.17042754177611263</v>
      </c>
    </row>
    <row r="167" spans="1:15" ht="12.75">
      <c r="A167" t="s">
        <v>15</v>
      </c>
      <c r="B167">
        <v>1982</v>
      </c>
      <c r="C167">
        <f aca="true" t="shared" si="42" ref="C167:N167">C165*C166</f>
        <v>0.005497662637939117</v>
      </c>
      <c r="D167">
        <f t="shared" si="42"/>
        <v>0.005497662637939117</v>
      </c>
      <c r="E167">
        <f t="shared" si="42"/>
        <v>0.005497662637939117</v>
      </c>
      <c r="F167">
        <f t="shared" si="42"/>
        <v>0.005497662637939117</v>
      </c>
      <c r="G167">
        <f t="shared" si="42"/>
        <v>0.005497662637939117</v>
      </c>
      <c r="H167">
        <f t="shared" si="42"/>
        <v>0.005497662637939117</v>
      </c>
      <c r="I167">
        <f t="shared" si="42"/>
        <v>0.005497662637939117</v>
      </c>
      <c r="J167">
        <f t="shared" si="42"/>
        <v>0.005497662637939117</v>
      </c>
      <c r="K167">
        <f t="shared" si="42"/>
        <v>0.005497662637939117</v>
      </c>
      <c r="L167">
        <f t="shared" si="42"/>
        <v>0.005497662637939117</v>
      </c>
      <c r="M167">
        <f t="shared" si="42"/>
        <v>0.005497662637939117</v>
      </c>
      <c r="N167">
        <f t="shared" si="42"/>
        <v>0.005497662637939117</v>
      </c>
      <c r="O167">
        <f>AVERAGE(C167:N167)</f>
        <v>0.005497662637939118</v>
      </c>
    </row>
    <row r="168" spans="1:14" ht="12.75">
      <c r="A168" t="s">
        <v>9</v>
      </c>
      <c r="B168">
        <v>1983</v>
      </c>
      <c r="C168" s="8">
        <f>C35-C34</f>
        <v>0</v>
      </c>
      <c r="D168" s="8">
        <f aca="true" t="shared" si="43" ref="D168:N168">D35-D34</f>
        <v>0</v>
      </c>
      <c r="E168" s="8">
        <f t="shared" si="43"/>
        <v>0</v>
      </c>
      <c r="F168" s="8">
        <f t="shared" si="43"/>
        <v>0</v>
      </c>
      <c r="G168" s="8">
        <f t="shared" si="43"/>
        <v>0</v>
      </c>
      <c r="H168" s="8">
        <f t="shared" si="43"/>
        <v>0</v>
      </c>
      <c r="I168" s="8">
        <f t="shared" si="43"/>
        <v>0</v>
      </c>
      <c r="J168" s="8">
        <f t="shared" si="43"/>
        <v>0</v>
      </c>
      <c r="K168" s="8">
        <f t="shared" si="43"/>
        <v>0</v>
      </c>
      <c r="L168" s="8">
        <f t="shared" si="43"/>
        <v>0</v>
      </c>
      <c r="M168" s="8">
        <f t="shared" si="43"/>
        <v>0</v>
      </c>
      <c r="N168" s="8">
        <f t="shared" si="43"/>
        <v>0</v>
      </c>
    </row>
    <row r="169" spans="1:14" ht="12.75">
      <c r="A169" t="s">
        <v>10</v>
      </c>
      <c r="B169">
        <v>1983</v>
      </c>
      <c r="C169">
        <f>(C34+C35)/2</f>
        <v>0</v>
      </c>
      <c r="D169">
        <f aca="true" t="shared" si="44" ref="D169:N169">(D34+D35)/2</f>
        <v>0</v>
      </c>
      <c r="E169">
        <f t="shared" si="44"/>
        <v>0</v>
      </c>
      <c r="F169">
        <f t="shared" si="44"/>
        <v>0</v>
      </c>
      <c r="G169">
        <f t="shared" si="44"/>
        <v>0</v>
      </c>
      <c r="H169">
        <f t="shared" si="44"/>
        <v>0</v>
      </c>
      <c r="I169">
        <f t="shared" si="44"/>
        <v>0</v>
      </c>
      <c r="J169">
        <f t="shared" si="44"/>
        <v>0</v>
      </c>
      <c r="K169">
        <f t="shared" si="44"/>
        <v>0</v>
      </c>
      <c r="L169">
        <f t="shared" si="44"/>
        <v>0</v>
      </c>
      <c r="M169">
        <f t="shared" si="44"/>
        <v>0</v>
      </c>
      <c r="N169">
        <f t="shared" si="44"/>
        <v>0</v>
      </c>
    </row>
    <row r="170" spans="1:14" ht="12.75">
      <c r="A170" t="s">
        <v>11</v>
      </c>
      <c r="B170">
        <v>1983</v>
      </c>
      <c r="C170">
        <f>equations!$C$20*(C169+equations!$D$20)*SQRT(C168)*(C$96/equations!$E$20)</f>
        <v>0</v>
      </c>
      <c r="D170">
        <f>equations!$C$20*(D169+equations!$D$20)*SQRT(D168)*(D$96/equations!$E$20)</f>
        <v>0</v>
      </c>
      <c r="E170">
        <f>equations!$C$20*(E169+equations!$D$20)*SQRT(E168)*(E$96/equations!$E$20)</f>
        <v>0</v>
      </c>
      <c r="F170">
        <f>equations!$C$20*(F169+equations!$D$20)*SQRT(F168)*(F$96/equations!$E$20)</f>
        <v>0</v>
      </c>
      <c r="G170">
        <f>equations!$C$20*(G169+equations!$D$20)*SQRT(G168)*(G$96/equations!$E$20)</f>
        <v>0</v>
      </c>
      <c r="H170">
        <f>equations!$C$20*(H169+equations!$D$20)*SQRT(H168)*(H$96/equations!$E$20)</f>
        <v>0</v>
      </c>
      <c r="I170">
        <f>equations!$C$20*(I169+equations!$D$20)*SQRT(I168)*(I$96/equations!$E$20)</f>
        <v>0</v>
      </c>
      <c r="J170">
        <f>equations!$C$20*(J169+equations!$D$20)*SQRT(J168)*(J$96/equations!$E$20)</f>
        <v>0</v>
      </c>
      <c r="K170">
        <f>equations!$C$20*(K169+equations!$D$20)*SQRT(K168)*(K$96/equations!$E$20)</f>
        <v>0</v>
      </c>
      <c r="L170">
        <f>equations!$C$20*(L169+equations!$D$20)*SQRT(L168)*(L$96/equations!$E$20)</f>
        <v>0</v>
      </c>
      <c r="M170">
        <f>equations!$C$20*(M169+equations!$D$20)*SQRT(M168)*(M$96/equations!$E$20)</f>
        <v>0</v>
      </c>
      <c r="N170">
        <f>equations!$C$20*(N169+equations!$D$20)*SQRT(N168)*(N$96/equations!$E$20)</f>
        <v>0</v>
      </c>
    </row>
    <row r="171" spans="1:14" ht="12.75">
      <c r="A171" t="s">
        <v>12</v>
      </c>
      <c r="B171">
        <v>1983</v>
      </c>
      <c r="C171">
        <f>MAX(0.5,(C170*30)/10)*equations!$G$20</f>
        <v>0.5</v>
      </c>
      <c r="D171">
        <f>MAX(0.5,(D170*30)/10)*equations!$G$20</f>
        <v>0.5</v>
      </c>
      <c r="E171">
        <f>MAX(0.5,(E170*30)/10)*equations!$G$20</f>
        <v>0.5</v>
      </c>
      <c r="F171">
        <f>MAX(0.5,(F170*30)/10)*equations!$G$20</f>
        <v>0.5</v>
      </c>
      <c r="G171">
        <f>MAX(0.5,(G170*30)/10)*equations!$G$20</f>
        <v>0.5</v>
      </c>
      <c r="H171">
        <f>MAX(0.5,(H170*30)/10)*equations!$G$20</f>
        <v>0.5</v>
      </c>
      <c r="I171">
        <f>MAX(0.5,(I170*30)/10)*equations!$G$20</f>
        <v>0.5</v>
      </c>
      <c r="J171">
        <f>MAX(0.5,(J170*30)/10)*equations!$G$20</f>
        <v>0.5</v>
      </c>
      <c r="K171">
        <f>MAX(0.5,(K170*30)/10)*equations!$G$20</f>
        <v>0.5</v>
      </c>
      <c r="L171">
        <f>MAX(0.5,(L170*30)/10)*equations!$G$20</f>
        <v>0.5</v>
      </c>
      <c r="M171">
        <f>MAX(0.5,(M170*30)/10)*equations!$G$20</f>
        <v>0.5</v>
      </c>
      <c r="N171">
        <f>MAX(0.5,(N170*30)/10)*equations!$G$20</f>
        <v>0.5</v>
      </c>
    </row>
    <row r="172" spans="1:14" ht="12.75">
      <c r="A172" t="s">
        <v>13</v>
      </c>
      <c r="B172">
        <v>1983</v>
      </c>
      <c r="C172">
        <f aca="true" t="shared" si="45" ref="C172:N172">1/(1+30*EXP(-8.5*(C33/C171)))</f>
        <v>0.03225806451612903</v>
      </c>
      <c r="D172">
        <f t="shared" si="45"/>
        <v>0.03225806451612903</v>
      </c>
      <c r="E172">
        <f t="shared" si="45"/>
        <v>0.03225806451612903</v>
      </c>
      <c r="F172">
        <f t="shared" si="45"/>
        <v>0.03225806451612903</v>
      </c>
      <c r="G172">
        <f t="shared" si="45"/>
        <v>0.03225806451612903</v>
      </c>
      <c r="H172">
        <f t="shared" si="45"/>
        <v>0.03225806451612903</v>
      </c>
      <c r="I172">
        <f t="shared" si="45"/>
        <v>0.03225806451612903</v>
      </c>
      <c r="J172">
        <f t="shared" si="45"/>
        <v>0.03225806451612903</v>
      </c>
      <c r="K172">
        <f t="shared" si="45"/>
        <v>0.03225806451612903</v>
      </c>
      <c r="L172">
        <f t="shared" si="45"/>
        <v>0.03225806451612903</v>
      </c>
      <c r="M172">
        <f t="shared" si="45"/>
        <v>0.03225806451612903</v>
      </c>
      <c r="N172">
        <f t="shared" si="45"/>
        <v>0.03225806451612903</v>
      </c>
    </row>
    <row r="173" spans="1:14" ht="12.75">
      <c r="A173" t="s">
        <v>14</v>
      </c>
      <c r="B173">
        <v>1983</v>
      </c>
      <c r="C173">
        <f>equations!$C$4*EXP(equations!$D$4*(1/equations!$E$4-1/((273+C169)-equations!$F$4)))</f>
        <v>0.17042754177611263</v>
      </c>
      <c r="D173">
        <f>equations!$C$4*EXP(equations!$D$4*(1/equations!$E$4-1/((273+D169)-equations!$F$4)))</f>
        <v>0.17042754177611263</v>
      </c>
      <c r="E173">
        <f>equations!$C$4*EXP(equations!$D$4*(1/equations!$E$4-1/((273+E169)-equations!$F$4)))</f>
        <v>0.17042754177611263</v>
      </c>
      <c r="F173">
        <f>equations!$C$4*EXP(equations!$D$4*(1/equations!$E$4-1/((273+F169)-equations!$F$4)))</f>
        <v>0.17042754177611263</v>
      </c>
      <c r="G173">
        <f>equations!$C$4*EXP(equations!$D$4*(1/equations!$E$4-1/((273+G169)-equations!$F$4)))</f>
        <v>0.17042754177611263</v>
      </c>
      <c r="H173">
        <f>equations!$C$4*EXP(equations!$D$4*(1/equations!$E$4-1/((273+H169)-equations!$F$4)))</f>
        <v>0.17042754177611263</v>
      </c>
      <c r="I173">
        <f>equations!$C$4*EXP(equations!$D$4*(1/equations!$E$4-1/((273+I169)-equations!$F$4)))</f>
        <v>0.17042754177611263</v>
      </c>
      <c r="J173">
        <f>equations!$C$4*EXP(equations!$D$4*(1/equations!$E$4-1/((273+J169)-equations!$F$4)))</f>
        <v>0.17042754177611263</v>
      </c>
      <c r="K173">
        <f>equations!$C$4*EXP(equations!$D$4*(1/equations!$E$4-1/((273+K169)-equations!$F$4)))</f>
        <v>0.17042754177611263</v>
      </c>
      <c r="L173">
        <f>equations!$C$4*EXP(equations!$D$4*(1/equations!$E$4-1/((273+L169)-equations!$F$4)))</f>
        <v>0.17042754177611263</v>
      </c>
      <c r="M173">
        <f>equations!$C$4*EXP(equations!$D$4*(1/equations!$E$4-1/((273+M169)-equations!$F$4)))</f>
        <v>0.17042754177611263</v>
      </c>
      <c r="N173">
        <f>equations!$C$4*EXP(equations!$D$4*(1/equations!$E$4-1/((273+N169)-equations!$F$4)))</f>
        <v>0.17042754177611263</v>
      </c>
    </row>
    <row r="174" spans="1:15" ht="12.75">
      <c r="A174" t="s">
        <v>15</v>
      </c>
      <c r="B174">
        <v>1983</v>
      </c>
      <c r="C174">
        <f aca="true" t="shared" si="46" ref="C174:N174">C172*C173</f>
        <v>0.005497662637939117</v>
      </c>
      <c r="D174">
        <f t="shared" si="46"/>
        <v>0.005497662637939117</v>
      </c>
      <c r="E174">
        <f t="shared" si="46"/>
        <v>0.005497662637939117</v>
      </c>
      <c r="F174">
        <f t="shared" si="46"/>
        <v>0.005497662637939117</v>
      </c>
      <c r="G174">
        <f t="shared" si="46"/>
        <v>0.005497662637939117</v>
      </c>
      <c r="H174">
        <f t="shared" si="46"/>
        <v>0.005497662637939117</v>
      </c>
      <c r="I174">
        <f t="shared" si="46"/>
        <v>0.005497662637939117</v>
      </c>
      <c r="J174">
        <f t="shared" si="46"/>
        <v>0.005497662637939117</v>
      </c>
      <c r="K174">
        <f t="shared" si="46"/>
        <v>0.005497662637939117</v>
      </c>
      <c r="L174">
        <f t="shared" si="46"/>
        <v>0.005497662637939117</v>
      </c>
      <c r="M174">
        <f t="shared" si="46"/>
        <v>0.005497662637939117</v>
      </c>
      <c r="N174">
        <f t="shared" si="46"/>
        <v>0.005497662637939117</v>
      </c>
      <c r="O174">
        <f>AVERAGE(C174:N174)</f>
        <v>0.005497662637939118</v>
      </c>
    </row>
    <row r="175" spans="1:14" ht="12.75">
      <c r="A175" t="s">
        <v>9</v>
      </c>
      <c r="B175">
        <v>1984</v>
      </c>
      <c r="C175" s="8">
        <f>C38-C37</f>
        <v>0</v>
      </c>
      <c r="D175" s="8">
        <f aca="true" t="shared" si="47" ref="D175:N175">D38-D37</f>
        <v>0</v>
      </c>
      <c r="E175" s="8">
        <f t="shared" si="47"/>
        <v>0</v>
      </c>
      <c r="F175" s="8">
        <f t="shared" si="47"/>
        <v>0</v>
      </c>
      <c r="G175" s="8">
        <f t="shared" si="47"/>
        <v>0</v>
      </c>
      <c r="H175" s="8">
        <f t="shared" si="47"/>
        <v>0</v>
      </c>
      <c r="I175" s="8">
        <f t="shared" si="47"/>
        <v>0</v>
      </c>
      <c r="J175" s="8">
        <f t="shared" si="47"/>
        <v>0</v>
      </c>
      <c r="K175" s="8">
        <f t="shared" si="47"/>
        <v>0</v>
      </c>
      <c r="L175" s="8">
        <f t="shared" si="47"/>
        <v>0</v>
      </c>
      <c r="M175" s="8">
        <f t="shared" si="47"/>
        <v>0</v>
      </c>
      <c r="N175" s="8">
        <f t="shared" si="47"/>
        <v>0</v>
      </c>
    </row>
    <row r="176" spans="1:14" ht="12.75">
      <c r="A176" t="s">
        <v>10</v>
      </c>
      <c r="B176">
        <v>1984</v>
      </c>
      <c r="C176">
        <f>(C37+C38)/2</f>
        <v>0</v>
      </c>
      <c r="D176">
        <f aca="true" t="shared" si="48" ref="D176:N176">(D37+D38)/2</f>
        <v>0</v>
      </c>
      <c r="E176">
        <f t="shared" si="48"/>
        <v>0</v>
      </c>
      <c r="F176">
        <f t="shared" si="48"/>
        <v>0</v>
      </c>
      <c r="G176">
        <f t="shared" si="48"/>
        <v>0</v>
      </c>
      <c r="H176">
        <f t="shared" si="48"/>
        <v>0</v>
      </c>
      <c r="I176">
        <f t="shared" si="48"/>
        <v>0</v>
      </c>
      <c r="J176">
        <f t="shared" si="48"/>
        <v>0</v>
      </c>
      <c r="K176">
        <f t="shared" si="48"/>
        <v>0</v>
      </c>
      <c r="L176">
        <f t="shared" si="48"/>
        <v>0</v>
      </c>
      <c r="M176">
        <f t="shared" si="48"/>
        <v>0</v>
      </c>
      <c r="N176">
        <f t="shared" si="48"/>
        <v>0</v>
      </c>
    </row>
    <row r="177" spans="1:14" ht="12.75">
      <c r="A177" t="s">
        <v>11</v>
      </c>
      <c r="B177">
        <v>1984</v>
      </c>
      <c r="C177">
        <f>equations!$C$20*(C176+equations!$D$20)*SQRT(C175)*(C$96/equations!$E$20)</f>
        <v>0</v>
      </c>
      <c r="D177">
        <f>equations!$C$20*(D176+equations!$D$20)*SQRT(D175)*(D$96/equations!$E$20)</f>
        <v>0</v>
      </c>
      <c r="E177">
        <f>equations!$C$20*(E176+equations!$D$20)*SQRT(E175)*(E$96/equations!$E$20)</f>
        <v>0</v>
      </c>
      <c r="F177">
        <f>equations!$C$20*(F176+equations!$D$20)*SQRT(F175)*(F$96/equations!$E$20)</f>
        <v>0</v>
      </c>
      <c r="G177">
        <f>equations!$C$20*(G176+equations!$D$20)*SQRT(G175)*(G$96/equations!$E$20)</f>
        <v>0</v>
      </c>
      <c r="H177">
        <f>equations!$C$20*(H176+equations!$D$20)*SQRT(H175)*(H$96/equations!$E$20)</f>
        <v>0</v>
      </c>
      <c r="I177">
        <f>equations!$C$20*(I176+equations!$D$20)*SQRT(I175)*(I$96/equations!$E$20)</f>
        <v>0</v>
      </c>
      <c r="J177">
        <f>equations!$C$20*(J176+equations!$D$20)*SQRT(J175)*(J$96/equations!$E$20)</f>
        <v>0</v>
      </c>
      <c r="K177">
        <f>equations!$C$20*(K176+equations!$D$20)*SQRT(K175)*(K$96/equations!$E$20)</f>
        <v>0</v>
      </c>
      <c r="L177">
        <f>equations!$C$20*(L176+equations!$D$20)*SQRT(L175)*(L$96/equations!$E$20)</f>
        <v>0</v>
      </c>
      <c r="M177">
        <f>equations!$C$20*(M176+equations!$D$20)*SQRT(M175)*(M$96/equations!$E$20)</f>
        <v>0</v>
      </c>
      <c r="N177">
        <f>equations!$C$20*(N176+equations!$D$20)*SQRT(N175)*(N$96/equations!$E$20)</f>
        <v>0</v>
      </c>
    </row>
    <row r="178" spans="1:14" ht="12.75">
      <c r="A178" t="s">
        <v>12</v>
      </c>
      <c r="B178">
        <v>1984</v>
      </c>
      <c r="C178">
        <f>MAX(0.5,(C177*30)/10)*equations!$G$20</f>
        <v>0.5</v>
      </c>
      <c r="D178">
        <f>MAX(0.5,(D177*30)/10)*equations!$G$20</f>
        <v>0.5</v>
      </c>
      <c r="E178">
        <f>MAX(0.5,(E177*30)/10)*equations!$G$20</f>
        <v>0.5</v>
      </c>
      <c r="F178">
        <f>MAX(0.5,(F177*30)/10)*equations!$G$20</f>
        <v>0.5</v>
      </c>
      <c r="G178">
        <f>MAX(0.5,(G177*30)/10)*equations!$G$20</f>
        <v>0.5</v>
      </c>
      <c r="H178">
        <f>MAX(0.5,(H177*30)/10)*equations!$G$20</f>
        <v>0.5</v>
      </c>
      <c r="I178">
        <f>MAX(0.5,(I177*30)/10)*equations!$G$20</f>
        <v>0.5</v>
      </c>
      <c r="J178">
        <f>MAX(0.5,(J177*30)/10)*equations!$G$20</f>
        <v>0.5</v>
      </c>
      <c r="K178">
        <f>MAX(0.5,(K177*30)/10)*equations!$G$20</f>
        <v>0.5</v>
      </c>
      <c r="L178">
        <f>MAX(0.5,(L177*30)/10)*equations!$G$20</f>
        <v>0.5</v>
      </c>
      <c r="M178">
        <f>MAX(0.5,(M177*30)/10)*equations!$G$20</f>
        <v>0.5</v>
      </c>
      <c r="N178">
        <f>MAX(0.5,(N177*30)/10)*equations!$G$20</f>
        <v>0.5</v>
      </c>
    </row>
    <row r="179" spans="1:14" ht="12.75">
      <c r="A179" t="s">
        <v>13</v>
      </c>
      <c r="B179">
        <v>1984</v>
      </c>
      <c r="C179">
        <f aca="true" t="shared" si="49" ref="C179:N179">1/(1+30*EXP(-8.5*(C36/C178)))</f>
        <v>0.03225806451612903</v>
      </c>
      <c r="D179">
        <f t="shared" si="49"/>
        <v>0.03225806451612903</v>
      </c>
      <c r="E179">
        <f t="shared" si="49"/>
        <v>0.03225806451612903</v>
      </c>
      <c r="F179">
        <f t="shared" si="49"/>
        <v>0.03225806451612903</v>
      </c>
      <c r="G179">
        <f t="shared" si="49"/>
        <v>0.03225806451612903</v>
      </c>
      <c r="H179">
        <f t="shared" si="49"/>
        <v>0.03225806451612903</v>
      </c>
      <c r="I179">
        <f t="shared" si="49"/>
        <v>0.03225806451612903</v>
      </c>
      <c r="J179">
        <f t="shared" si="49"/>
        <v>0.03225806451612903</v>
      </c>
      <c r="K179">
        <f t="shared" si="49"/>
        <v>0.03225806451612903</v>
      </c>
      <c r="L179">
        <f t="shared" si="49"/>
        <v>0.03225806451612903</v>
      </c>
      <c r="M179">
        <f t="shared" si="49"/>
        <v>0.03225806451612903</v>
      </c>
      <c r="N179">
        <f t="shared" si="49"/>
        <v>0.03225806451612903</v>
      </c>
    </row>
    <row r="180" spans="1:14" ht="12.75">
      <c r="A180" t="s">
        <v>14</v>
      </c>
      <c r="B180">
        <v>1984</v>
      </c>
      <c r="C180">
        <f>equations!$C$4*EXP(equations!$D$4*(1/equations!$E$4-1/((273+C176)-equations!$F$4)))</f>
        <v>0.17042754177611263</v>
      </c>
      <c r="D180">
        <f>equations!$C$4*EXP(equations!$D$4*(1/equations!$E$4-1/((273+D176)-equations!$F$4)))</f>
        <v>0.17042754177611263</v>
      </c>
      <c r="E180">
        <f>equations!$C$4*EXP(equations!$D$4*(1/equations!$E$4-1/((273+E176)-equations!$F$4)))</f>
        <v>0.17042754177611263</v>
      </c>
      <c r="F180">
        <f>equations!$C$4*EXP(equations!$D$4*(1/equations!$E$4-1/((273+F176)-equations!$F$4)))</f>
        <v>0.17042754177611263</v>
      </c>
      <c r="G180">
        <f>equations!$C$4*EXP(equations!$D$4*(1/equations!$E$4-1/((273+G176)-equations!$F$4)))</f>
        <v>0.17042754177611263</v>
      </c>
      <c r="H180">
        <f>equations!$C$4*EXP(equations!$D$4*(1/equations!$E$4-1/((273+H176)-equations!$F$4)))</f>
        <v>0.17042754177611263</v>
      </c>
      <c r="I180">
        <f>equations!$C$4*EXP(equations!$D$4*(1/equations!$E$4-1/((273+I176)-equations!$F$4)))</f>
        <v>0.17042754177611263</v>
      </c>
      <c r="J180">
        <f>equations!$C$4*EXP(equations!$D$4*(1/equations!$E$4-1/((273+J176)-equations!$F$4)))</f>
        <v>0.17042754177611263</v>
      </c>
      <c r="K180">
        <f>equations!$C$4*EXP(equations!$D$4*(1/equations!$E$4-1/((273+K176)-equations!$F$4)))</f>
        <v>0.17042754177611263</v>
      </c>
      <c r="L180">
        <f>equations!$C$4*EXP(equations!$D$4*(1/equations!$E$4-1/((273+L176)-equations!$F$4)))</f>
        <v>0.17042754177611263</v>
      </c>
      <c r="M180">
        <f>equations!$C$4*EXP(equations!$D$4*(1/equations!$E$4-1/((273+M176)-equations!$F$4)))</f>
        <v>0.17042754177611263</v>
      </c>
      <c r="N180">
        <f>equations!$C$4*EXP(equations!$D$4*(1/equations!$E$4-1/((273+N176)-equations!$F$4)))</f>
        <v>0.17042754177611263</v>
      </c>
    </row>
    <row r="181" spans="1:15" ht="12.75">
      <c r="A181" t="s">
        <v>15</v>
      </c>
      <c r="B181">
        <v>1984</v>
      </c>
      <c r="C181">
        <f aca="true" t="shared" si="50" ref="C181:N181">C179*C180</f>
        <v>0.005497662637939117</v>
      </c>
      <c r="D181">
        <f t="shared" si="50"/>
        <v>0.005497662637939117</v>
      </c>
      <c r="E181">
        <f t="shared" si="50"/>
        <v>0.005497662637939117</v>
      </c>
      <c r="F181">
        <f t="shared" si="50"/>
        <v>0.005497662637939117</v>
      </c>
      <c r="G181">
        <f t="shared" si="50"/>
        <v>0.005497662637939117</v>
      </c>
      <c r="H181">
        <f t="shared" si="50"/>
        <v>0.005497662637939117</v>
      </c>
      <c r="I181">
        <f t="shared" si="50"/>
        <v>0.005497662637939117</v>
      </c>
      <c r="J181">
        <f t="shared" si="50"/>
        <v>0.005497662637939117</v>
      </c>
      <c r="K181">
        <f t="shared" si="50"/>
        <v>0.005497662637939117</v>
      </c>
      <c r="L181">
        <f t="shared" si="50"/>
        <v>0.005497662637939117</v>
      </c>
      <c r="M181">
        <f t="shared" si="50"/>
        <v>0.005497662637939117</v>
      </c>
      <c r="N181">
        <f t="shared" si="50"/>
        <v>0.005497662637939117</v>
      </c>
      <c r="O181">
        <f>AVERAGE(C181:N181)</f>
        <v>0.005497662637939118</v>
      </c>
    </row>
    <row r="182" spans="1:14" ht="12.75">
      <c r="A182" t="s">
        <v>9</v>
      </c>
      <c r="B182">
        <v>1985</v>
      </c>
      <c r="C182" s="8">
        <f>C41-C40</f>
        <v>0</v>
      </c>
      <c r="D182" s="8">
        <f aca="true" t="shared" si="51" ref="D182:N182">D41-D40</f>
        <v>0</v>
      </c>
      <c r="E182" s="8">
        <f t="shared" si="51"/>
        <v>0</v>
      </c>
      <c r="F182" s="8">
        <f t="shared" si="51"/>
        <v>0</v>
      </c>
      <c r="G182" s="8">
        <f t="shared" si="51"/>
        <v>0</v>
      </c>
      <c r="H182" s="8">
        <f t="shared" si="51"/>
        <v>0</v>
      </c>
      <c r="I182" s="8">
        <f t="shared" si="51"/>
        <v>0</v>
      </c>
      <c r="J182" s="8">
        <f t="shared" si="51"/>
        <v>0</v>
      </c>
      <c r="K182" s="8">
        <f t="shared" si="51"/>
        <v>0</v>
      </c>
      <c r="L182" s="8">
        <f t="shared" si="51"/>
        <v>0</v>
      </c>
      <c r="M182" s="8">
        <f t="shared" si="51"/>
        <v>0</v>
      </c>
      <c r="N182" s="8">
        <f t="shared" si="51"/>
        <v>0</v>
      </c>
    </row>
    <row r="183" spans="1:14" ht="12.75">
      <c r="A183" t="s">
        <v>10</v>
      </c>
      <c r="B183">
        <v>1985</v>
      </c>
      <c r="C183">
        <f>(C40+C41)/2</f>
        <v>0</v>
      </c>
      <c r="D183">
        <f aca="true" t="shared" si="52" ref="D183:N183">(D40+D41)/2</f>
        <v>0</v>
      </c>
      <c r="E183">
        <f t="shared" si="52"/>
        <v>0</v>
      </c>
      <c r="F183">
        <f t="shared" si="52"/>
        <v>0</v>
      </c>
      <c r="G183">
        <f t="shared" si="52"/>
        <v>0</v>
      </c>
      <c r="H183">
        <f t="shared" si="52"/>
        <v>0</v>
      </c>
      <c r="I183">
        <f t="shared" si="52"/>
        <v>0</v>
      </c>
      <c r="J183">
        <f t="shared" si="52"/>
        <v>0</v>
      </c>
      <c r="K183">
        <f t="shared" si="52"/>
        <v>0</v>
      </c>
      <c r="L183">
        <f t="shared" si="52"/>
        <v>0</v>
      </c>
      <c r="M183">
        <f t="shared" si="52"/>
        <v>0</v>
      </c>
      <c r="N183">
        <f t="shared" si="52"/>
        <v>0</v>
      </c>
    </row>
    <row r="184" spans="1:14" ht="12.75">
      <c r="A184" t="s">
        <v>11</v>
      </c>
      <c r="B184">
        <v>1985</v>
      </c>
      <c r="C184">
        <f>equations!$C$20*(C183+equations!$D$20)*SQRT(C182)*(C$96/equations!$E$20)</f>
        <v>0</v>
      </c>
      <c r="D184">
        <f>equations!$C$20*(D183+equations!$D$20)*SQRT(D182)*(D$96/equations!$E$20)</f>
        <v>0</v>
      </c>
      <c r="E184">
        <f>equations!$C$20*(E183+equations!$D$20)*SQRT(E182)*(E$96/equations!$E$20)</f>
        <v>0</v>
      </c>
      <c r="F184">
        <f>equations!$C$20*(F183+equations!$D$20)*SQRT(F182)*(F$96/equations!$E$20)</f>
        <v>0</v>
      </c>
      <c r="G184">
        <f>equations!$C$20*(G183+equations!$D$20)*SQRT(G182)*(G$96/equations!$E$20)</f>
        <v>0</v>
      </c>
      <c r="H184">
        <f>equations!$C$20*(H183+equations!$D$20)*SQRT(H182)*(H$96/equations!$E$20)</f>
        <v>0</v>
      </c>
      <c r="I184">
        <f>equations!$C$20*(I183+equations!$D$20)*SQRT(I182)*(I$96/equations!$E$20)</f>
        <v>0</v>
      </c>
      <c r="J184">
        <f>equations!$C$20*(J183+equations!$D$20)*SQRT(J182)*(J$96/equations!$E$20)</f>
        <v>0</v>
      </c>
      <c r="K184">
        <f>equations!$C$20*(K183+equations!$D$20)*SQRT(K182)*(K$96/equations!$E$20)</f>
        <v>0</v>
      </c>
      <c r="L184">
        <f>equations!$C$20*(L183+equations!$D$20)*SQRT(L182)*(L$96/equations!$E$20)</f>
        <v>0</v>
      </c>
      <c r="M184">
        <f>equations!$C$20*(M183+equations!$D$20)*SQRT(M182)*(M$96/equations!$E$20)</f>
        <v>0</v>
      </c>
      <c r="N184">
        <f>equations!$C$20*(N183+equations!$D$20)*SQRT(N182)*(N$96/equations!$E$20)</f>
        <v>0</v>
      </c>
    </row>
    <row r="185" spans="1:14" ht="12.75">
      <c r="A185" t="s">
        <v>12</v>
      </c>
      <c r="B185">
        <v>1985</v>
      </c>
      <c r="C185">
        <f>MAX(0.5,(C184*30)/10)*equations!$G$20</f>
        <v>0.5</v>
      </c>
      <c r="D185">
        <f>MAX(0.5,(D184*30)/10)*equations!$G$20</f>
        <v>0.5</v>
      </c>
      <c r="E185">
        <f>MAX(0.5,(E184*30)/10)*equations!$G$20</f>
        <v>0.5</v>
      </c>
      <c r="F185">
        <f>MAX(0.5,(F184*30)/10)*equations!$G$20</f>
        <v>0.5</v>
      </c>
      <c r="G185">
        <f>MAX(0.5,(G184*30)/10)*equations!$G$20</f>
        <v>0.5</v>
      </c>
      <c r="H185">
        <f>MAX(0.5,(H184*30)/10)*equations!$G$20</f>
        <v>0.5</v>
      </c>
      <c r="I185">
        <f>MAX(0.5,(I184*30)/10)*equations!$G$20</f>
        <v>0.5</v>
      </c>
      <c r="J185">
        <f>MAX(0.5,(J184*30)/10)*equations!$G$20</f>
        <v>0.5</v>
      </c>
      <c r="K185">
        <f>MAX(0.5,(K184*30)/10)*equations!$G$20</f>
        <v>0.5</v>
      </c>
      <c r="L185">
        <f>MAX(0.5,(L184*30)/10)*equations!$G$20</f>
        <v>0.5</v>
      </c>
      <c r="M185">
        <f>MAX(0.5,(M184*30)/10)*equations!$G$20</f>
        <v>0.5</v>
      </c>
      <c r="N185">
        <f>MAX(0.5,(N184*30)/10)*equations!$G$20</f>
        <v>0.5</v>
      </c>
    </row>
    <row r="186" spans="1:14" ht="12.75">
      <c r="A186" t="s">
        <v>13</v>
      </c>
      <c r="B186">
        <v>1985</v>
      </c>
      <c r="C186">
        <f aca="true" t="shared" si="53" ref="C186:N186">1/(1+30*EXP(-8.5*(C39/C185)))</f>
        <v>0.03225806451612903</v>
      </c>
      <c r="D186">
        <f t="shared" si="53"/>
        <v>0.03225806451612903</v>
      </c>
      <c r="E186">
        <f t="shared" si="53"/>
        <v>0.03225806451612903</v>
      </c>
      <c r="F186">
        <f t="shared" si="53"/>
        <v>0.03225806451612903</v>
      </c>
      <c r="G186">
        <f t="shared" si="53"/>
        <v>0.03225806451612903</v>
      </c>
      <c r="H186">
        <f t="shared" si="53"/>
        <v>0.03225806451612903</v>
      </c>
      <c r="I186">
        <f t="shared" si="53"/>
        <v>0.03225806451612903</v>
      </c>
      <c r="J186">
        <f t="shared" si="53"/>
        <v>0.03225806451612903</v>
      </c>
      <c r="K186">
        <f t="shared" si="53"/>
        <v>0.03225806451612903</v>
      </c>
      <c r="L186">
        <f t="shared" si="53"/>
        <v>0.03225806451612903</v>
      </c>
      <c r="M186">
        <f t="shared" si="53"/>
        <v>0.03225806451612903</v>
      </c>
      <c r="N186">
        <f t="shared" si="53"/>
        <v>0.03225806451612903</v>
      </c>
    </row>
    <row r="187" spans="1:14" ht="12.75">
      <c r="A187" t="s">
        <v>14</v>
      </c>
      <c r="B187">
        <v>1985</v>
      </c>
      <c r="C187">
        <f>equations!$C$4*EXP(equations!$D$4*(1/equations!$E$4-1/((273+C183)-equations!$F$4)))</f>
        <v>0.17042754177611263</v>
      </c>
      <c r="D187">
        <f>equations!$C$4*EXP(equations!$D$4*(1/equations!$E$4-1/((273+D183)-equations!$F$4)))</f>
        <v>0.17042754177611263</v>
      </c>
      <c r="E187">
        <f>equations!$C$4*EXP(equations!$D$4*(1/equations!$E$4-1/((273+E183)-equations!$F$4)))</f>
        <v>0.17042754177611263</v>
      </c>
      <c r="F187">
        <f>equations!$C$4*EXP(equations!$D$4*(1/equations!$E$4-1/((273+F183)-equations!$F$4)))</f>
        <v>0.17042754177611263</v>
      </c>
      <c r="G187">
        <f>equations!$C$4*EXP(equations!$D$4*(1/equations!$E$4-1/((273+G183)-equations!$F$4)))</f>
        <v>0.17042754177611263</v>
      </c>
      <c r="H187">
        <f>equations!$C$4*EXP(equations!$D$4*(1/equations!$E$4-1/((273+H183)-equations!$F$4)))</f>
        <v>0.17042754177611263</v>
      </c>
      <c r="I187">
        <f>equations!$C$4*EXP(equations!$D$4*(1/equations!$E$4-1/((273+I183)-equations!$F$4)))</f>
        <v>0.17042754177611263</v>
      </c>
      <c r="J187">
        <f>equations!$C$4*EXP(equations!$D$4*(1/equations!$E$4-1/((273+J183)-equations!$F$4)))</f>
        <v>0.17042754177611263</v>
      </c>
      <c r="K187">
        <f>equations!$C$4*EXP(equations!$D$4*(1/equations!$E$4-1/((273+K183)-equations!$F$4)))</f>
        <v>0.17042754177611263</v>
      </c>
      <c r="L187">
        <f>equations!$C$4*EXP(equations!$D$4*(1/equations!$E$4-1/((273+L183)-equations!$F$4)))</f>
        <v>0.17042754177611263</v>
      </c>
      <c r="M187">
        <f>equations!$C$4*EXP(equations!$D$4*(1/equations!$E$4-1/((273+M183)-equations!$F$4)))</f>
        <v>0.17042754177611263</v>
      </c>
      <c r="N187">
        <f>equations!$C$4*EXP(equations!$D$4*(1/equations!$E$4-1/((273+N183)-equations!$F$4)))</f>
        <v>0.17042754177611263</v>
      </c>
    </row>
    <row r="188" spans="1:15" ht="12.75">
      <c r="A188" t="s">
        <v>15</v>
      </c>
      <c r="B188">
        <v>1985</v>
      </c>
      <c r="C188">
        <f aca="true" t="shared" si="54" ref="C188:N188">C186*C187</f>
        <v>0.005497662637939117</v>
      </c>
      <c r="D188">
        <f t="shared" si="54"/>
        <v>0.005497662637939117</v>
      </c>
      <c r="E188">
        <f t="shared" si="54"/>
        <v>0.005497662637939117</v>
      </c>
      <c r="F188">
        <f t="shared" si="54"/>
        <v>0.005497662637939117</v>
      </c>
      <c r="G188">
        <f t="shared" si="54"/>
        <v>0.005497662637939117</v>
      </c>
      <c r="H188">
        <f t="shared" si="54"/>
        <v>0.005497662637939117</v>
      </c>
      <c r="I188">
        <f t="shared" si="54"/>
        <v>0.005497662637939117</v>
      </c>
      <c r="J188">
        <f t="shared" si="54"/>
        <v>0.005497662637939117</v>
      </c>
      <c r="K188">
        <f t="shared" si="54"/>
        <v>0.005497662637939117</v>
      </c>
      <c r="L188">
        <f t="shared" si="54"/>
        <v>0.005497662637939117</v>
      </c>
      <c r="M188">
        <f t="shared" si="54"/>
        <v>0.005497662637939117</v>
      </c>
      <c r="N188">
        <f t="shared" si="54"/>
        <v>0.005497662637939117</v>
      </c>
      <c r="O188">
        <f>AVERAGE(C188:N188)</f>
        <v>0.005497662637939118</v>
      </c>
    </row>
    <row r="189" spans="1:14" ht="12.75">
      <c r="A189" t="s">
        <v>9</v>
      </c>
      <c r="B189">
        <v>1986</v>
      </c>
      <c r="C189" s="8">
        <f>C44-C43</f>
        <v>0</v>
      </c>
      <c r="D189" s="8">
        <f aca="true" t="shared" si="55" ref="D189:N189">D44-D43</f>
        <v>0</v>
      </c>
      <c r="E189" s="8">
        <f t="shared" si="55"/>
        <v>0</v>
      </c>
      <c r="F189" s="8">
        <f t="shared" si="55"/>
        <v>0</v>
      </c>
      <c r="G189" s="8">
        <f t="shared" si="55"/>
        <v>0</v>
      </c>
      <c r="H189" s="8">
        <f t="shared" si="55"/>
        <v>0</v>
      </c>
      <c r="I189" s="8">
        <f t="shared" si="55"/>
        <v>0</v>
      </c>
      <c r="J189" s="8">
        <f t="shared" si="55"/>
        <v>0</v>
      </c>
      <c r="K189" s="8">
        <f t="shared" si="55"/>
        <v>0</v>
      </c>
      <c r="L189" s="8">
        <f t="shared" si="55"/>
        <v>0</v>
      </c>
      <c r="M189" s="8">
        <f t="shared" si="55"/>
        <v>0</v>
      </c>
      <c r="N189" s="8">
        <f t="shared" si="55"/>
        <v>0</v>
      </c>
    </row>
    <row r="190" spans="1:14" ht="12.75">
      <c r="A190" t="s">
        <v>10</v>
      </c>
      <c r="B190">
        <v>1986</v>
      </c>
      <c r="C190">
        <f>(C43+C44)/2</f>
        <v>0</v>
      </c>
      <c r="D190">
        <f aca="true" t="shared" si="56" ref="D190:N190">(D43+D44)/2</f>
        <v>0</v>
      </c>
      <c r="E190">
        <f t="shared" si="56"/>
        <v>0</v>
      </c>
      <c r="F190">
        <f t="shared" si="56"/>
        <v>0</v>
      </c>
      <c r="G190">
        <f t="shared" si="56"/>
        <v>0</v>
      </c>
      <c r="H190">
        <f t="shared" si="56"/>
        <v>0</v>
      </c>
      <c r="I190">
        <f t="shared" si="56"/>
        <v>0</v>
      </c>
      <c r="J190">
        <f t="shared" si="56"/>
        <v>0</v>
      </c>
      <c r="K190">
        <f t="shared" si="56"/>
        <v>0</v>
      </c>
      <c r="L190">
        <f t="shared" si="56"/>
        <v>0</v>
      </c>
      <c r="M190">
        <f t="shared" si="56"/>
        <v>0</v>
      </c>
      <c r="N190">
        <f t="shared" si="56"/>
        <v>0</v>
      </c>
    </row>
    <row r="191" spans="1:14" ht="12.75">
      <c r="A191" t="s">
        <v>11</v>
      </c>
      <c r="B191">
        <v>1986</v>
      </c>
      <c r="C191">
        <f>equations!$C$20*(C190+equations!$D$20)*SQRT(C189)*(C$96/equations!$E$20)</f>
        <v>0</v>
      </c>
      <c r="D191">
        <f>equations!$C$20*(D190+equations!$D$20)*SQRT(D189)*(D$96/equations!$E$20)</f>
        <v>0</v>
      </c>
      <c r="E191">
        <f>equations!$C$20*(E190+equations!$D$20)*SQRT(E189)*(E$96/equations!$E$20)</f>
        <v>0</v>
      </c>
      <c r="F191">
        <f>equations!$C$20*(F190+equations!$D$20)*SQRT(F189)*(F$96/equations!$E$20)</f>
        <v>0</v>
      </c>
      <c r="G191">
        <f>equations!$C$20*(G190+equations!$D$20)*SQRT(G189)*(G$96/equations!$E$20)</f>
        <v>0</v>
      </c>
      <c r="H191">
        <f>equations!$C$20*(H190+equations!$D$20)*SQRT(H189)*(H$96/equations!$E$20)</f>
        <v>0</v>
      </c>
      <c r="I191">
        <f>equations!$C$20*(I190+equations!$D$20)*SQRT(I189)*(I$96/equations!$E$20)</f>
        <v>0</v>
      </c>
      <c r="J191">
        <f>equations!$C$20*(J190+equations!$D$20)*SQRT(J189)*(J$96/equations!$E$20)</f>
        <v>0</v>
      </c>
      <c r="K191">
        <f>equations!$C$20*(K190+equations!$D$20)*SQRT(K189)*(K$96/equations!$E$20)</f>
        <v>0</v>
      </c>
      <c r="L191">
        <f>equations!$C$20*(L190+equations!$D$20)*SQRT(L189)*(L$96/equations!$E$20)</f>
        <v>0</v>
      </c>
      <c r="M191">
        <f>equations!$C$20*(M190+equations!$D$20)*SQRT(M189)*(M$96/equations!$E$20)</f>
        <v>0</v>
      </c>
      <c r="N191">
        <f>equations!$C$20*(N190+equations!$D$20)*SQRT(N189)*(N$96/equations!$E$20)</f>
        <v>0</v>
      </c>
    </row>
    <row r="192" spans="1:14" ht="12.75">
      <c r="A192" t="s">
        <v>12</v>
      </c>
      <c r="B192">
        <v>1986</v>
      </c>
      <c r="C192">
        <f>MAX(0.5,(C191*30)/10)*equations!$G$20</f>
        <v>0.5</v>
      </c>
      <c r="D192">
        <f>MAX(0.5,(D191*30)/10)*equations!$G$20</f>
        <v>0.5</v>
      </c>
      <c r="E192">
        <f>MAX(0.5,(E191*30)/10)*equations!$G$20</f>
        <v>0.5</v>
      </c>
      <c r="F192">
        <f>MAX(0.5,(F191*30)/10)*equations!$G$20</f>
        <v>0.5</v>
      </c>
      <c r="G192">
        <f>MAX(0.5,(G191*30)/10)*equations!$G$20</f>
        <v>0.5</v>
      </c>
      <c r="H192">
        <f>MAX(0.5,(H191*30)/10)*equations!$G$20</f>
        <v>0.5</v>
      </c>
      <c r="I192">
        <f>MAX(0.5,(I191*30)/10)*equations!$G$20</f>
        <v>0.5</v>
      </c>
      <c r="J192">
        <f>MAX(0.5,(J191*30)/10)*equations!$G$20</f>
        <v>0.5</v>
      </c>
      <c r="K192">
        <f>MAX(0.5,(K191*30)/10)*equations!$G$20</f>
        <v>0.5</v>
      </c>
      <c r="L192">
        <f>MAX(0.5,(L191*30)/10)*equations!$G$20</f>
        <v>0.5</v>
      </c>
      <c r="M192">
        <f>MAX(0.5,(M191*30)/10)*equations!$G$20</f>
        <v>0.5</v>
      </c>
      <c r="N192">
        <f>MAX(0.5,(N191*30)/10)*equations!$G$20</f>
        <v>0.5</v>
      </c>
    </row>
    <row r="193" spans="1:14" ht="12.75">
      <c r="A193" t="s">
        <v>13</v>
      </c>
      <c r="B193">
        <v>1986</v>
      </c>
      <c r="C193">
        <f aca="true" t="shared" si="57" ref="C193:N193">1/(1+30*EXP(-8.5*(C42/C192)))</f>
        <v>0.03225806451612903</v>
      </c>
      <c r="D193">
        <f t="shared" si="57"/>
        <v>0.03225806451612903</v>
      </c>
      <c r="E193">
        <f t="shared" si="57"/>
        <v>0.03225806451612903</v>
      </c>
      <c r="F193">
        <f t="shared" si="57"/>
        <v>0.03225806451612903</v>
      </c>
      <c r="G193">
        <f t="shared" si="57"/>
        <v>0.03225806451612903</v>
      </c>
      <c r="H193">
        <f t="shared" si="57"/>
        <v>0.03225806451612903</v>
      </c>
      <c r="I193">
        <f t="shared" si="57"/>
        <v>0.03225806451612903</v>
      </c>
      <c r="J193">
        <f t="shared" si="57"/>
        <v>0.03225806451612903</v>
      </c>
      <c r="K193">
        <f t="shared" si="57"/>
        <v>0.03225806451612903</v>
      </c>
      <c r="L193">
        <f t="shared" si="57"/>
        <v>0.03225806451612903</v>
      </c>
      <c r="M193">
        <f t="shared" si="57"/>
        <v>0.03225806451612903</v>
      </c>
      <c r="N193">
        <f t="shared" si="57"/>
        <v>0.03225806451612903</v>
      </c>
    </row>
    <row r="194" spans="1:14" ht="12.75">
      <c r="A194" t="s">
        <v>14</v>
      </c>
      <c r="B194">
        <v>1986</v>
      </c>
      <c r="C194">
        <f>equations!$C$4*EXP(equations!$D$4*(1/equations!$E$4-1/((273+C190)-equations!$F$4)))</f>
        <v>0.17042754177611263</v>
      </c>
      <c r="D194">
        <f>equations!$C$4*EXP(equations!$D$4*(1/equations!$E$4-1/((273+D190)-equations!$F$4)))</f>
        <v>0.17042754177611263</v>
      </c>
      <c r="E194">
        <f>equations!$C$4*EXP(equations!$D$4*(1/equations!$E$4-1/((273+E190)-equations!$F$4)))</f>
        <v>0.17042754177611263</v>
      </c>
      <c r="F194">
        <f>equations!$C$4*EXP(equations!$D$4*(1/equations!$E$4-1/((273+F190)-equations!$F$4)))</f>
        <v>0.17042754177611263</v>
      </c>
      <c r="G194">
        <f>equations!$C$4*EXP(equations!$D$4*(1/equations!$E$4-1/((273+G190)-equations!$F$4)))</f>
        <v>0.17042754177611263</v>
      </c>
      <c r="H194">
        <f>equations!$C$4*EXP(equations!$D$4*(1/equations!$E$4-1/((273+H190)-equations!$F$4)))</f>
        <v>0.17042754177611263</v>
      </c>
      <c r="I194">
        <f>equations!$C$4*EXP(equations!$D$4*(1/equations!$E$4-1/((273+I190)-equations!$F$4)))</f>
        <v>0.17042754177611263</v>
      </c>
      <c r="J194">
        <f>equations!$C$4*EXP(equations!$D$4*(1/equations!$E$4-1/((273+J190)-equations!$F$4)))</f>
        <v>0.17042754177611263</v>
      </c>
      <c r="K194">
        <f>equations!$C$4*EXP(equations!$D$4*(1/equations!$E$4-1/((273+K190)-equations!$F$4)))</f>
        <v>0.17042754177611263</v>
      </c>
      <c r="L194">
        <f>equations!$C$4*EXP(equations!$D$4*(1/equations!$E$4-1/((273+L190)-equations!$F$4)))</f>
        <v>0.17042754177611263</v>
      </c>
      <c r="M194">
        <f>equations!$C$4*EXP(equations!$D$4*(1/equations!$E$4-1/((273+M190)-equations!$F$4)))</f>
        <v>0.17042754177611263</v>
      </c>
      <c r="N194">
        <f>equations!$C$4*EXP(equations!$D$4*(1/equations!$E$4-1/((273+N190)-equations!$F$4)))</f>
        <v>0.17042754177611263</v>
      </c>
    </row>
    <row r="195" spans="1:15" ht="12.75">
      <c r="A195" t="s">
        <v>15</v>
      </c>
      <c r="B195">
        <v>1986</v>
      </c>
      <c r="C195">
        <f aca="true" t="shared" si="58" ref="C195:N195">C193*C194</f>
        <v>0.005497662637939117</v>
      </c>
      <c r="D195">
        <f t="shared" si="58"/>
        <v>0.005497662637939117</v>
      </c>
      <c r="E195">
        <f t="shared" si="58"/>
        <v>0.005497662637939117</v>
      </c>
      <c r="F195">
        <f t="shared" si="58"/>
        <v>0.005497662637939117</v>
      </c>
      <c r="G195">
        <f t="shared" si="58"/>
        <v>0.005497662637939117</v>
      </c>
      <c r="H195">
        <f t="shared" si="58"/>
        <v>0.005497662637939117</v>
      </c>
      <c r="I195">
        <f t="shared" si="58"/>
        <v>0.005497662637939117</v>
      </c>
      <c r="J195">
        <f t="shared" si="58"/>
        <v>0.005497662637939117</v>
      </c>
      <c r="K195">
        <f t="shared" si="58"/>
        <v>0.005497662637939117</v>
      </c>
      <c r="L195">
        <f t="shared" si="58"/>
        <v>0.005497662637939117</v>
      </c>
      <c r="M195">
        <f t="shared" si="58"/>
        <v>0.005497662637939117</v>
      </c>
      <c r="N195">
        <f t="shared" si="58"/>
        <v>0.005497662637939117</v>
      </c>
      <c r="O195">
        <f>AVERAGE(C195:N195)</f>
        <v>0.005497662637939118</v>
      </c>
    </row>
    <row r="196" spans="1:14" ht="12.75">
      <c r="A196" t="s">
        <v>9</v>
      </c>
      <c r="B196">
        <v>1987</v>
      </c>
      <c r="C196" s="8">
        <f>C47-C46</f>
        <v>0</v>
      </c>
      <c r="D196" s="8">
        <f aca="true" t="shared" si="59" ref="D196:N196">D47-D46</f>
        <v>0</v>
      </c>
      <c r="E196" s="8">
        <f t="shared" si="59"/>
        <v>0</v>
      </c>
      <c r="F196" s="8">
        <f t="shared" si="59"/>
        <v>0</v>
      </c>
      <c r="G196" s="8">
        <f t="shared" si="59"/>
        <v>0</v>
      </c>
      <c r="H196" s="8">
        <f t="shared" si="59"/>
        <v>0</v>
      </c>
      <c r="I196" s="8">
        <f t="shared" si="59"/>
        <v>0</v>
      </c>
      <c r="J196" s="8">
        <f t="shared" si="59"/>
        <v>0</v>
      </c>
      <c r="K196" s="8">
        <f t="shared" si="59"/>
        <v>0</v>
      </c>
      <c r="L196" s="8">
        <f t="shared" si="59"/>
        <v>0</v>
      </c>
      <c r="M196" s="8">
        <f t="shared" si="59"/>
        <v>0</v>
      </c>
      <c r="N196" s="8">
        <f t="shared" si="59"/>
        <v>0</v>
      </c>
    </row>
    <row r="197" spans="1:14" ht="12.75">
      <c r="A197" t="s">
        <v>10</v>
      </c>
      <c r="B197">
        <v>1987</v>
      </c>
      <c r="C197">
        <f>(C46+C47)/2</f>
        <v>0</v>
      </c>
      <c r="D197">
        <f aca="true" t="shared" si="60" ref="D197:N197">(D46+D47)/2</f>
        <v>0</v>
      </c>
      <c r="E197">
        <f t="shared" si="60"/>
        <v>0</v>
      </c>
      <c r="F197">
        <f t="shared" si="60"/>
        <v>0</v>
      </c>
      <c r="G197">
        <f t="shared" si="60"/>
        <v>0</v>
      </c>
      <c r="H197">
        <f t="shared" si="60"/>
        <v>0</v>
      </c>
      <c r="I197">
        <f t="shared" si="60"/>
        <v>0</v>
      </c>
      <c r="J197">
        <f t="shared" si="60"/>
        <v>0</v>
      </c>
      <c r="K197">
        <f t="shared" si="60"/>
        <v>0</v>
      </c>
      <c r="L197">
        <f t="shared" si="60"/>
        <v>0</v>
      </c>
      <c r="M197">
        <f t="shared" si="60"/>
        <v>0</v>
      </c>
      <c r="N197">
        <f t="shared" si="60"/>
        <v>0</v>
      </c>
    </row>
    <row r="198" spans="1:14" ht="12.75">
      <c r="A198" t="s">
        <v>11</v>
      </c>
      <c r="B198">
        <v>1987</v>
      </c>
      <c r="C198">
        <f>equations!$C$20*(C197+equations!$D$20)*SQRT(C196)*(C$96/equations!$E$20)</f>
        <v>0</v>
      </c>
      <c r="D198">
        <f>equations!$C$20*(D197+equations!$D$20)*SQRT(D196)*(D$96/equations!$E$20)</f>
        <v>0</v>
      </c>
      <c r="E198">
        <f>equations!$C$20*(E197+equations!$D$20)*SQRT(E196)*(E$96/equations!$E$20)</f>
        <v>0</v>
      </c>
      <c r="F198">
        <f>equations!$C$20*(F197+equations!$D$20)*SQRT(F196)*(F$96/equations!$E$20)</f>
        <v>0</v>
      </c>
      <c r="G198">
        <f>equations!$C$20*(G197+equations!$D$20)*SQRT(G196)*(G$96/equations!$E$20)</f>
        <v>0</v>
      </c>
      <c r="H198">
        <f>equations!$C$20*(H197+equations!$D$20)*SQRT(H196)*(H$96/equations!$E$20)</f>
        <v>0</v>
      </c>
      <c r="I198">
        <f>equations!$C$20*(I197+equations!$D$20)*SQRT(I196)*(I$96/equations!$E$20)</f>
        <v>0</v>
      </c>
      <c r="J198">
        <f>equations!$C$20*(J197+equations!$D$20)*SQRT(J196)*(J$96/equations!$E$20)</f>
        <v>0</v>
      </c>
      <c r="K198">
        <f>equations!$C$20*(K197+equations!$D$20)*SQRT(K196)*(K$96/equations!$E$20)</f>
        <v>0</v>
      </c>
      <c r="L198">
        <f>equations!$C$20*(L197+equations!$D$20)*SQRT(L196)*(L$96/equations!$E$20)</f>
        <v>0</v>
      </c>
      <c r="M198">
        <f>equations!$C$20*(M197+equations!$D$20)*SQRT(M196)*(M$96/equations!$E$20)</f>
        <v>0</v>
      </c>
      <c r="N198">
        <f>equations!$C$20*(N197+equations!$D$20)*SQRT(N196)*(N$96/equations!$E$20)</f>
        <v>0</v>
      </c>
    </row>
    <row r="199" spans="1:14" ht="12.75">
      <c r="A199" t="s">
        <v>12</v>
      </c>
      <c r="B199">
        <v>1987</v>
      </c>
      <c r="C199">
        <f>MAX(0.5,(C198*30)/10)*equations!$G$20</f>
        <v>0.5</v>
      </c>
      <c r="D199">
        <f>MAX(0.5,(D198*30)/10)*equations!$G$20</f>
        <v>0.5</v>
      </c>
      <c r="E199">
        <f>MAX(0.5,(E198*30)/10)*equations!$G$20</f>
        <v>0.5</v>
      </c>
      <c r="F199">
        <f>MAX(0.5,(F198*30)/10)*equations!$G$20</f>
        <v>0.5</v>
      </c>
      <c r="G199">
        <f>MAX(0.5,(G198*30)/10)*equations!$G$20</f>
        <v>0.5</v>
      </c>
      <c r="H199">
        <f>MAX(0.5,(H198*30)/10)*equations!$G$20</f>
        <v>0.5</v>
      </c>
      <c r="I199">
        <f>MAX(0.5,(I198*30)/10)*equations!$G$20</f>
        <v>0.5</v>
      </c>
      <c r="J199">
        <f>MAX(0.5,(J198*30)/10)*equations!$G$20</f>
        <v>0.5</v>
      </c>
      <c r="K199">
        <f>MAX(0.5,(K198*30)/10)*equations!$G$20</f>
        <v>0.5</v>
      </c>
      <c r="L199">
        <f>MAX(0.5,(L198*30)/10)*equations!$G$20</f>
        <v>0.5</v>
      </c>
      <c r="M199">
        <f>MAX(0.5,(M198*30)/10)*equations!$G$20</f>
        <v>0.5</v>
      </c>
      <c r="N199">
        <f>MAX(0.5,(N198*30)/10)*equations!$G$20</f>
        <v>0.5</v>
      </c>
    </row>
    <row r="200" spans="1:14" ht="12.75">
      <c r="A200" t="s">
        <v>13</v>
      </c>
      <c r="B200">
        <v>1987</v>
      </c>
      <c r="C200">
        <f aca="true" t="shared" si="61" ref="C200:N200">1/(1+30*EXP(-8.5*(C45/C199)))</f>
        <v>0.03225806451612903</v>
      </c>
      <c r="D200">
        <f t="shared" si="61"/>
        <v>0.03225806451612903</v>
      </c>
      <c r="E200">
        <f t="shared" si="61"/>
        <v>0.03225806451612903</v>
      </c>
      <c r="F200">
        <f t="shared" si="61"/>
        <v>0.03225806451612903</v>
      </c>
      <c r="G200">
        <f t="shared" si="61"/>
        <v>0.03225806451612903</v>
      </c>
      <c r="H200">
        <f t="shared" si="61"/>
        <v>0.03225806451612903</v>
      </c>
      <c r="I200">
        <f t="shared" si="61"/>
        <v>0.03225806451612903</v>
      </c>
      <c r="J200">
        <f t="shared" si="61"/>
        <v>0.03225806451612903</v>
      </c>
      <c r="K200">
        <f t="shared" si="61"/>
        <v>0.03225806451612903</v>
      </c>
      <c r="L200">
        <f t="shared" si="61"/>
        <v>0.03225806451612903</v>
      </c>
      <c r="M200">
        <f t="shared" si="61"/>
        <v>0.03225806451612903</v>
      </c>
      <c r="N200">
        <f t="shared" si="61"/>
        <v>0.03225806451612903</v>
      </c>
    </row>
    <row r="201" spans="1:14" ht="12.75">
      <c r="A201" t="s">
        <v>14</v>
      </c>
      <c r="B201">
        <v>1987</v>
      </c>
      <c r="C201">
        <f>equations!$C$4*EXP(equations!$D$4*(1/equations!$E$4-1/((273+C197)-equations!$F$4)))</f>
        <v>0.17042754177611263</v>
      </c>
      <c r="D201">
        <f>equations!$C$4*EXP(equations!$D$4*(1/equations!$E$4-1/((273+D197)-equations!$F$4)))</f>
        <v>0.17042754177611263</v>
      </c>
      <c r="E201">
        <f>equations!$C$4*EXP(equations!$D$4*(1/equations!$E$4-1/((273+E197)-equations!$F$4)))</f>
        <v>0.17042754177611263</v>
      </c>
      <c r="F201">
        <f>equations!$C$4*EXP(equations!$D$4*(1/equations!$E$4-1/((273+F197)-equations!$F$4)))</f>
        <v>0.17042754177611263</v>
      </c>
      <c r="G201">
        <f>equations!$C$4*EXP(equations!$D$4*(1/equations!$E$4-1/((273+G197)-equations!$F$4)))</f>
        <v>0.17042754177611263</v>
      </c>
      <c r="H201">
        <f>equations!$C$4*EXP(equations!$D$4*(1/equations!$E$4-1/((273+H197)-equations!$F$4)))</f>
        <v>0.17042754177611263</v>
      </c>
      <c r="I201">
        <f>equations!$C$4*EXP(equations!$D$4*(1/equations!$E$4-1/((273+I197)-equations!$F$4)))</f>
        <v>0.17042754177611263</v>
      </c>
      <c r="J201">
        <f>equations!$C$4*EXP(equations!$D$4*(1/equations!$E$4-1/((273+J197)-equations!$F$4)))</f>
        <v>0.17042754177611263</v>
      </c>
      <c r="K201">
        <f>equations!$C$4*EXP(equations!$D$4*(1/equations!$E$4-1/((273+K197)-equations!$F$4)))</f>
        <v>0.17042754177611263</v>
      </c>
      <c r="L201">
        <f>equations!$C$4*EXP(equations!$D$4*(1/equations!$E$4-1/((273+L197)-equations!$F$4)))</f>
        <v>0.17042754177611263</v>
      </c>
      <c r="M201">
        <f>equations!$C$4*EXP(equations!$D$4*(1/equations!$E$4-1/((273+M197)-equations!$F$4)))</f>
        <v>0.17042754177611263</v>
      </c>
      <c r="N201">
        <f>equations!$C$4*EXP(equations!$D$4*(1/equations!$E$4-1/((273+N197)-equations!$F$4)))</f>
        <v>0.17042754177611263</v>
      </c>
    </row>
    <row r="202" spans="1:15" ht="12.75">
      <c r="A202" t="s">
        <v>15</v>
      </c>
      <c r="B202">
        <v>1987</v>
      </c>
      <c r="C202">
        <f aca="true" t="shared" si="62" ref="C202:N202">C200*C201</f>
        <v>0.005497662637939117</v>
      </c>
      <c r="D202">
        <f t="shared" si="62"/>
        <v>0.005497662637939117</v>
      </c>
      <c r="E202">
        <f t="shared" si="62"/>
        <v>0.005497662637939117</v>
      </c>
      <c r="F202">
        <f t="shared" si="62"/>
        <v>0.005497662637939117</v>
      </c>
      <c r="G202">
        <f t="shared" si="62"/>
        <v>0.005497662637939117</v>
      </c>
      <c r="H202">
        <f t="shared" si="62"/>
        <v>0.005497662637939117</v>
      </c>
      <c r="I202">
        <f t="shared" si="62"/>
        <v>0.005497662637939117</v>
      </c>
      <c r="J202">
        <f t="shared" si="62"/>
        <v>0.005497662637939117</v>
      </c>
      <c r="K202">
        <f t="shared" si="62"/>
        <v>0.005497662637939117</v>
      </c>
      <c r="L202">
        <f t="shared" si="62"/>
        <v>0.005497662637939117</v>
      </c>
      <c r="M202">
        <f t="shared" si="62"/>
        <v>0.005497662637939117</v>
      </c>
      <c r="N202">
        <f t="shared" si="62"/>
        <v>0.005497662637939117</v>
      </c>
      <c r="O202">
        <f>AVERAGE(C202:N202)</f>
        <v>0.005497662637939118</v>
      </c>
    </row>
    <row r="203" spans="1:14" ht="12.75">
      <c r="A203" t="s">
        <v>9</v>
      </c>
      <c r="B203">
        <v>1988</v>
      </c>
      <c r="C203" s="8">
        <f>C50-C49</f>
        <v>0</v>
      </c>
      <c r="D203" s="8">
        <f aca="true" t="shared" si="63" ref="D203:N203">D50-D49</f>
        <v>0</v>
      </c>
      <c r="E203" s="8">
        <f t="shared" si="63"/>
        <v>0</v>
      </c>
      <c r="F203" s="8">
        <f t="shared" si="63"/>
        <v>0</v>
      </c>
      <c r="G203" s="8">
        <f t="shared" si="63"/>
        <v>0</v>
      </c>
      <c r="H203" s="8">
        <f t="shared" si="63"/>
        <v>0</v>
      </c>
      <c r="I203" s="8">
        <f t="shared" si="63"/>
        <v>0</v>
      </c>
      <c r="J203" s="8">
        <f t="shared" si="63"/>
        <v>0</v>
      </c>
      <c r="K203" s="8">
        <f t="shared" si="63"/>
        <v>0</v>
      </c>
      <c r="L203" s="8">
        <f t="shared" si="63"/>
        <v>0</v>
      </c>
      <c r="M203" s="8">
        <f t="shared" si="63"/>
        <v>0</v>
      </c>
      <c r="N203" s="8">
        <f t="shared" si="63"/>
        <v>0</v>
      </c>
    </row>
    <row r="204" spans="1:14" ht="12.75">
      <c r="A204" t="s">
        <v>10</v>
      </c>
      <c r="B204">
        <v>1988</v>
      </c>
      <c r="C204">
        <f>(C49+C50)/2</f>
        <v>0</v>
      </c>
      <c r="D204">
        <f aca="true" t="shared" si="64" ref="D204:N204">(D49+D50)/2</f>
        <v>0</v>
      </c>
      <c r="E204">
        <f t="shared" si="64"/>
        <v>0</v>
      </c>
      <c r="F204">
        <f t="shared" si="64"/>
        <v>0</v>
      </c>
      <c r="G204">
        <f t="shared" si="64"/>
        <v>0</v>
      </c>
      <c r="H204">
        <f t="shared" si="64"/>
        <v>0</v>
      </c>
      <c r="I204">
        <f t="shared" si="64"/>
        <v>0</v>
      </c>
      <c r="J204">
        <f t="shared" si="64"/>
        <v>0</v>
      </c>
      <c r="K204">
        <f t="shared" si="64"/>
        <v>0</v>
      </c>
      <c r="L204">
        <f t="shared" si="64"/>
        <v>0</v>
      </c>
      <c r="M204">
        <f t="shared" si="64"/>
        <v>0</v>
      </c>
      <c r="N204">
        <f t="shared" si="64"/>
        <v>0</v>
      </c>
    </row>
    <row r="205" spans="1:14" ht="12.75">
      <c r="A205" t="s">
        <v>11</v>
      </c>
      <c r="B205">
        <v>1988</v>
      </c>
      <c r="C205">
        <f>equations!$C$20*(C204+equations!$D$20)*SQRT(C203)*(C$96/equations!$E$20)</f>
        <v>0</v>
      </c>
      <c r="D205">
        <f>equations!$C$20*(D204+equations!$D$20)*SQRT(D203)*(D$96/equations!$E$20)</f>
        <v>0</v>
      </c>
      <c r="E205">
        <f>equations!$C$20*(E204+equations!$D$20)*SQRT(E203)*(E$96/equations!$E$20)</f>
        <v>0</v>
      </c>
      <c r="F205">
        <f>equations!$C$20*(F204+equations!$D$20)*SQRT(F203)*(F$96/equations!$E$20)</f>
        <v>0</v>
      </c>
      <c r="G205">
        <f>equations!$C$20*(G204+equations!$D$20)*SQRT(G203)*(G$96/equations!$E$20)</f>
        <v>0</v>
      </c>
      <c r="H205">
        <f>equations!$C$20*(H204+equations!$D$20)*SQRT(H203)*(H$96/equations!$E$20)</f>
        <v>0</v>
      </c>
      <c r="I205">
        <f>equations!$C$20*(I204+equations!$D$20)*SQRT(I203)*(I$96/equations!$E$20)</f>
        <v>0</v>
      </c>
      <c r="J205">
        <f>equations!$C$20*(J204+equations!$D$20)*SQRT(J203)*(J$96/equations!$E$20)</f>
        <v>0</v>
      </c>
      <c r="K205">
        <f>equations!$C$20*(K204+equations!$D$20)*SQRT(K203)*(K$96/equations!$E$20)</f>
        <v>0</v>
      </c>
      <c r="L205">
        <f>equations!$C$20*(L204+equations!$D$20)*SQRT(L203)*(L$96/equations!$E$20)</f>
        <v>0</v>
      </c>
      <c r="M205">
        <f>equations!$C$20*(M204+equations!$D$20)*SQRT(M203)*(M$96/equations!$E$20)</f>
        <v>0</v>
      </c>
      <c r="N205">
        <f>equations!$C$20*(N204+equations!$D$20)*SQRT(N203)*(N$96/equations!$E$20)</f>
        <v>0</v>
      </c>
    </row>
    <row r="206" spans="1:14" ht="12.75">
      <c r="A206" t="s">
        <v>12</v>
      </c>
      <c r="B206">
        <v>1988</v>
      </c>
      <c r="C206">
        <f>MAX(0.5,(C205*30)/10)*equations!$G$20</f>
        <v>0.5</v>
      </c>
      <c r="D206">
        <f>MAX(0.5,(D205*30)/10)*equations!$G$20</f>
        <v>0.5</v>
      </c>
      <c r="E206">
        <f>MAX(0.5,(E205*30)/10)*equations!$G$20</f>
        <v>0.5</v>
      </c>
      <c r="F206">
        <f>MAX(0.5,(F205*30)/10)*equations!$G$20</f>
        <v>0.5</v>
      </c>
      <c r="G206">
        <f>MAX(0.5,(G205*30)/10)*equations!$G$20</f>
        <v>0.5</v>
      </c>
      <c r="H206">
        <f>MAX(0.5,(H205*30)/10)*equations!$G$20</f>
        <v>0.5</v>
      </c>
      <c r="I206">
        <f>MAX(0.5,(I205*30)/10)*equations!$G$20</f>
        <v>0.5</v>
      </c>
      <c r="J206">
        <f>MAX(0.5,(J205*30)/10)*equations!$G$20</f>
        <v>0.5</v>
      </c>
      <c r="K206">
        <f>MAX(0.5,(K205*30)/10)*equations!$G$20</f>
        <v>0.5</v>
      </c>
      <c r="L206">
        <f>MAX(0.5,(L205*30)/10)*equations!$G$20</f>
        <v>0.5</v>
      </c>
      <c r="M206">
        <f>MAX(0.5,(M205*30)/10)*equations!$G$20</f>
        <v>0.5</v>
      </c>
      <c r="N206">
        <f>MAX(0.5,(N205*30)/10)*equations!$G$20</f>
        <v>0.5</v>
      </c>
    </row>
    <row r="207" spans="1:14" ht="12.75">
      <c r="A207" t="s">
        <v>13</v>
      </c>
      <c r="B207">
        <v>1988</v>
      </c>
      <c r="C207">
        <f aca="true" t="shared" si="65" ref="C207:N207">1/(1+30*EXP(-8.5*(C48/C206)))</f>
        <v>0.03225806451612903</v>
      </c>
      <c r="D207">
        <f t="shared" si="65"/>
        <v>0.03225806451612903</v>
      </c>
      <c r="E207">
        <f t="shared" si="65"/>
        <v>0.03225806451612903</v>
      </c>
      <c r="F207">
        <f t="shared" si="65"/>
        <v>0.03225806451612903</v>
      </c>
      <c r="G207">
        <f t="shared" si="65"/>
        <v>0.03225806451612903</v>
      </c>
      <c r="H207">
        <f t="shared" si="65"/>
        <v>0.03225806451612903</v>
      </c>
      <c r="I207">
        <f t="shared" si="65"/>
        <v>0.03225806451612903</v>
      </c>
      <c r="J207">
        <f t="shared" si="65"/>
        <v>0.03225806451612903</v>
      </c>
      <c r="K207">
        <f t="shared" si="65"/>
        <v>0.03225806451612903</v>
      </c>
      <c r="L207">
        <f t="shared" si="65"/>
        <v>0.03225806451612903</v>
      </c>
      <c r="M207">
        <f t="shared" si="65"/>
        <v>0.03225806451612903</v>
      </c>
      <c r="N207">
        <f t="shared" si="65"/>
        <v>0.03225806451612903</v>
      </c>
    </row>
    <row r="208" spans="1:14" ht="12.75">
      <c r="A208" t="s">
        <v>14</v>
      </c>
      <c r="B208">
        <v>1988</v>
      </c>
      <c r="C208">
        <f>equations!$C$4*EXP(equations!$D$4*(1/equations!$E$4-1/((273+C204)-equations!$F$4)))</f>
        <v>0.17042754177611263</v>
      </c>
      <c r="D208">
        <f>equations!$C$4*EXP(equations!$D$4*(1/equations!$E$4-1/((273+D204)-equations!$F$4)))</f>
        <v>0.17042754177611263</v>
      </c>
      <c r="E208">
        <f>equations!$C$4*EXP(equations!$D$4*(1/equations!$E$4-1/((273+E204)-equations!$F$4)))</f>
        <v>0.17042754177611263</v>
      </c>
      <c r="F208">
        <f>equations!$C$4*EXP(equations!$D$4*(1/equations!$E$4-1/((273+F204)-equations!$F$4)))</f>
        <v>0.17042754177611263</v>
      </c>
      <c r="G208">
        <f>equations!$C$4*EXP(equations!$D$4*(1/equations!$E$4-1/((273+G204)-equations!$F$4)))</f>
        <v>0.17042754177611263</v>
      </c>
      <c r="H208">
        <f>equations!$C$4*EXP(equations!$D$4*(1/equations!$E$4-1/((273+H204)-equations!$F$4)))</f>
        <v>0.17042754177611263</v>
      </c>
      <c r="I208">
        <f>equations!$C$4*EXP(equations!$D$4*(1/equations!$E$4-1/((273+I204)-equations!$F$4)))</f>
        <v>0.17042754177611263</v>
      </c>
      <c r="J208">
        <f>equations!$C$4*EXP(equations!$D$4*(1/equations!$E$4-1/((273+J204)-equations!$F$4)))</f>
        <v>0.17042754177611263</v>
      </c>
      <c r="K208">
        <f>equations!$C$4*EXP(equations!$D$4*(1/equations!$E$4-1/((273+K204)-equations!$F$4)))</f>
        <v>0.17042754177611263</v>
      </c>
      <c r="L208">
        <f>equations!$C$4*EXP(equations!$D$4*(1/equations!$E$4-1/((273+L204)-equations!$F$4)))</f>
        <v>0.17042754177611263</v>
      </c>
      <c r="M208">
        <f>equations!$C$4*EXP(equations!$D$4*(1/equations!$E$4-1/((273+M204)-equations!$F$4)))</f>
        <v>0.17042754177611263</v>
      </c>
      <c r="N208">
        <f>equations!$C$4*EXP(equations!$D$4*(1/equations!$E$4-1/((273+N204)-equations!$F$4)))</f>
        <v>0.17042754177611263</v>
      </c>
    </row>
    <row r="209" spans="1:15" ht="12.75">
      <c r="A209" t="s">
        <v>15</v>
      </c>
      <c r="B209">
        <v>1988</v>
      </c>
      <c r="C209">
        <f aca="true" t="shared" si="66" ref="C209:N209">C207*C208</f>
        <v>0.005497662637939117</v>
      </c>
      <c r="D209">
        <f t="shared" si="66"/>
        <v>0.005497662637939117</v>
      </c>
      <c r="E209">
        <f t="shared" si="66"/>
        <v>0.005497662637939117</v>
      </c>
      <c r="F209">
        <f t="shared" si="66"/>
        <v>0.005497662637939117</v>
      </c>
      <c r="G209">
        <f t="shared" si="66"/>
        <v>0.005497662637939117</v>
      </c>
      <c r="H209">
        <f t="shared" si="66"/>
        <v>0.005497662637939117</v>
      </c>
      <c r="I209">
        <f t="shared" si="66"/>
        <v>0.005497662637939117</v>
      </c>
      <c r="J209">
        <f t="shared" si="66"/>
        <v>0.005497662637939117</v>
      </c>
      <c r="K209">
        <f t="shared" si="66"/>
        <v>0.005497662637939117</v>
      </c>
      <c r="L209">
        <f t="shared" si="66"/>
        <v>0.005497662637939117</v>
      </c>
      <c r="M209">
        <f t="shared" si="66"/>
        <v>0.005497662637939117</v>
      </c>
      <c r="N209">
        <f t="shared" si="66"/>
        <v>0.005497662637939117</v>
      </c>
      <c r="O209">
        <f>AVERAGE(C209:N209)</f>
        <v>0.005497662637939118</v>
      </c>
    </row>
    <row r="210" spans="1:14" ht="12.75">
      <c r="A210" t="s">
        <v>9</v>
      </c>
      <c r="B210">
        <v>1989</v>
      </c>
      <c r="C210" s="8">
        <f>C53-C52</f>
        <v>0</v>
      </c>
      <c r="D210" s="8">
        <f aca="true" t="shared" si="67" ref="D210:N210">D53-D52</f>
        <v>0</v>
      </c>
      <c r="E210" s="8">
        <f t="shared" si="67"/>
        <v>0</v>
      </c>
      <c r="F210" s="8">
        <f t="shared" si="67"/>
        <v>0</v>
      </c>
      <c r="G210" s="8">
        <f t="shared" si="67"/>
        <v>0</v>
      </c>
      <c r="H210" s="8">
        <f t="shared" si="67"/>
        <v>0</v>
      </c>
      <c r="I210" s="8">
        <f t="shared" si="67"/>
        <v>0</v>
      </c>
      <c r="J210" s="8">
        <f t="shared" si="67"/>
        <v>0</v>
      </c>
      <c r="K210" s="8">
        <f t="shared" si="67"/>
        <v>0</v>
      </c>
      <c r="L210" s="8">
        <f t="shared" si="67"/>
        <v>0</v>
      </c>
      <c r="M210" s="8">
        <f t="shared" si="67"/>
        <v>0</v>
      </c>
      <c r="N210" s="8">
        <f t="shared" si="67"/>
        <v>0</v>
      </c>
    </row>
    <row r="211" spans="1:14" ht="12.75">
      <c r="A211" t="s">
        <v>10</v>
      </c>
      <c r="B211">
        <v>1989</v>
      </c>
      <c r="C211">
        <f>(C52+C53)/2</f>
        <v>0</v>
      </c>
      <c r="D211">
        <f aca="true" t="shared" si="68" ref="D211:N211">(D52+D53)/2</f>
        <v>0</v>
      </c>
      <c r="E211">
        <f t="shared" si="68"/>
        <v>0</v>
      </c>
      <c r="F211">
        <f t="shared" si="68"/>
        <v>0</v>
      </c>
      <c r="G211">
        <f t="shared" si="68"/>
        <v>0</v>
      </c>
      <c r="H211">
        <f t="shared" si="68"/>
        <v>0</v>
      </c>
      <c r="I211">
        <f t="shared" si="68"/>
        <v>0</v>
      </c>
      <c r="J211">
        <f t="shared" si="68"/>
        <v>0</v>
      </c>
      <c r="K211">
        <f t="shared" si="68"/>
        <v>0</v>
      </c>
      <c r="L211">
        <f t="shared" si="68"/>
        <v>0</v>
      </c>
      <c r="M211">
        <f t="shared" si="68"/>
        <v>0</v>
      </c>
      <c r="N211">
        <f t="shared" si="68"/>
        <v>0</v>
      </c>
    </row>
    <row r="212" spans="1:14" ht="12.75">
      <c r="A212" t="s">
        <v>11</v>
      </c>
      <c r="B212">
        <v>1989</v>
      </c>
      <c r="C212">
        <f>equations!$C$20*(C211+equations!$D$20)*SQRT(C210)*(C$96/equations!$E$20)</f>
        <v>0</v>
      </c>
      <c r="D212">
        <f>equations!$C$20*(D211+equations!$D$20)*SQRT(D210)*(D$96/equations!$E$20)</f>
        <v>0</v>
      </c>
      <c r="E212">
        <f>equations!$C$20*(E211+equations!$D$20)*SQRT(E210)*(E$96/equations!$E$20)</f>
        <v>0</v>
      </c>
      <c r="F212">
        <f>equations!$C$20*(F211+equations!$D$20)*SQRT(F210)*(F$96/equations!$E$20)</f>
        <v>0</v>
      </c>
      <c r="G212">
        <f>equations!$C$20*(G211+equations!$D$20)*SQRT(G210)*(G$96/equations!$E$20)</f>
        <v>0</v>
      </c>
      <c r="H212">
        <f>equations!$C$20*(H211+equations!$D$20)*SQRT(H210)*(H$96/equations!$E$20)</f>
        <v>0</v>
      </c>
      <c r="I212">
        <f>equations!$C$20*(I211+equations!$D$20)*SQRT(I210)*(I$96/equations!$E$20)</f>
        <v>0</v>
      </c>
      <c r="J212">
        <f>equations!$C$20*(J211+equations!$D$20)*SQRT(J210)*(J$96/equations!$E$20)</f>
        <v>0</v>
      </c>
      <c r="K212">
        <f>equations!$C$20*(K211+equations!$D$20)*SQRT(K210)*(K$96/equations!$E$20)</f>
        <v>0</v>
      </c>
      <c r="L212">
        <f>equations!$C$20*(L211+equations!$D$20)*SQRT(L210)*(L$96/equations!$E$20)</f>
        <v>0</v>
      </c>
      <c r="M212">
        <f>equations!$C$20*(M211+equations!$D$20)*SQRT(M210)*(M$96/equations!$E$20)</f>
        <v>0</v>
      </c>
      <c r="N212">
        <f>equations!$C$20*(N211+equations!$D$20)*SQRT(N210)*(N$96/equations!$E$20)</f>
        <v>0</v>
      </c>
    </row>
    <row r="213" spans="1:14" ht="12.75">
      <c r="A213" t="s">
        <v>12</v>
      </c>
      <c r="B213">
        <v>1989</v>
      </c>
      <c r="C213">
        <f>MAX(0.5,(C212*30)/10)*equations!$G$20</f>
        <v>0.5</v>
      </c>
      <c r="D213">
        <f>MAX(0.5,(D212*30)/10)*equations!$G$20</f>
        <v>0.5</v>
      </c>
      <c r="E213">
        <f>MAX(0.5,(E212*30)/10)*equations!$G$20</f>
        <v>0.5</v>
      </c>
      <c r="F213">
        <f>MAX(0.5,(F212*30)/10)*equations!$G$20</f>
        <v>0.5</v>
      </c>
      <c r="G213">
        <f>MAX(0.5,(G212*30)/10)*equations!$G$20</f>
        <v>0.5</v>
      </c>
      <c r="H213">
        <f>MAX(0.5,(H212*30)/10)*equations!$G$20</f>
        <v>0.5</v>
      </c>
      <c r="I213">
        <f>MAX(0.5,(I212*30)/10)*equations!$G$20</f>
        <v>0.5</v>
      </c>
      <c r="J213">
        <f>MAX(0.5,(J212*30)/10)*equations!$G$20</f>
        <v>0.5</v>
      </c>
      <c r="K213">
        <f>MAX(0.5,(K212*30)/10)*equations!$G$20</f>
        <v>0.5</v>
      </c>
      <c r="L213">
        <f>MAX(0.5,(L212*30)/10)*equations!$G$20</f>
        <v>0.5</v>
      </c>
      <c r="M213">
        <f>MAX(0.5,(M212*30)/10)*equations!$G$20</f>
        <v>0.5</v>
      </c>
      <c r="N213">
        <f>MAX(0.5,(N212*30)/10)*equations!$G$20</f>
        <v>0.5</v>
      </c>
    </row>
    <row r="214" spans="1:14" ht="12.75">
      <c r="A214" t="s">
        <v>13</v>
      </c>
      <c r="B214">
        <v>1989</v>
      </c>
      <c r="C214">
        <f aca="true" t="shared" si="69" ref="C214:N214">1/(1+30*EXP(-8.5*(C51/C213)))</f>
        <v>0.03225806451612903</v>
      </c>
      <c r="D214">
        <f t="shared" si="69"/>
        <v>0.03225806451612903</v>
      </c>
      <c r="E214">
        <f t="shared" si="69"/>
        <v>0.03225806451612903</v>
      </c>
      <c r="F214">
        <f t="shared" si="69"/>
        <v>0.03225806451612903</v>
      </c>
      <c r="G214">
        <f t="shared" si="69"/>
        <v>0.03225806451612903</v>
      </c>
      <c r="H214">
        <f t="shared" si="69"/>
        <v>0.03225806451612903</v>
      </c>
      <c r="I214">
        <f t="shared" si="69"/>
        <v>0.03225806451612903</v>
      </c>
      <c r="J214">
        <f t="shared" si="69"/>
        <v>0.03225806451612903</v>
      </c>
      <c r="K214">
        <f t="shared" si="69"/>
        <v>0.03225806451612903</v>
      </c>
      <c r="L214">
        <f t="shared" si="69"/>
        <v>0.03225806451612903</v>
      </c>
      <c r="M214">
        <f t="shared" si="69"/>
        <v>0.03225806451612903</v>
      </c>
      <c r="N214">
        <f t="shared" si="69"/>
        <v>0.03225806451612903</v>
      </c>
    </row>
    <row r="215" spans="1:14" ht="12.75">
      <c r="A215" t="s">
        <v>14</v>
      </c>
      <c r="B215">
        <v>1989</v>
      </c>
      <c r="C215">
        <f>equations!$C$4*EXP(equations!$D$4*(1/equations!$E$4-1/((273+C211)-equations!$F$4)))</f>
        <v>0.17042754177611263</v>
      </c>
      <c r="D215">
        <f>equations!$C$4*EXP(equations!$D$4*(1/equations!$E$4-1/((273+D211)-equations!$F$4)))</f>
        <v>0.17042754177611263</v>
      </c>
      <c r="E215">
        <f>equations!$C$4*EXP(equations!$D$4*(1/equations!$E$4-1/((273+E211)-equations!$F$4)))</f>
        <v>0.17042754177611263</v>
      </c>
      <c r="F215">
        <f>equations!$C$4*EXP(equations!$D$4*(1/equations!$E$4-1/((273+F211)-equations!$F$4)))</f>
        <v>0.17042754177611263</v>
      </c>
      <c r="G215">
        <f>equations!$C$4*EXP(equations!$D$4*(1/equations!$E$4-1/((273+G211)-equations!$F$4)))</f>
        <v>0.17042754177611263</v>
      </c>
      <c r="H215">
        <f>equations!$C$4*EXP(equations!$D$4*(1/equations!$E$4-1/((273+H211)-equations!$F$4)))</f>
        <v>0.17042754177611263</v>
      </c>
      <c r="I215">
        <f>equations!$C$4*EXP(equations!$D$4*(1/equations!$E$4-1/((273+I211)-equations!$F$4)))</f>
        <v>0.17042754177611263</v>
      </c>
      <c r="J215">
        <f>equations!$C$4*EXP(equations!$D$4*(1/equations!$E$4-1/((273+J211)-equations!$F$4)))</f>
        <v>0.17042754177611263</v>
      </c>
      <c r="K215">
        <f>equations!$C$4*EXP(equations!$D$4*(1/equations!$E$4-1/((273+K211)-equations!$F$4)))</f>
        <v>0.17042754177611263</v>
      </c>
      <c r="L215">
        <f>equations!$C$4*EXP(equations!$D$4*(1/equations!$E$4-1/((273+L211)-equations!$F$4)))</f>
        <v>0.17042754177611263</v>
      </c>
      <c r="M215">
        <f>equations!$C$4*EXP(equations!$D$4*(1/equations!$E$4-1/((273+M211)-equations!$F$4)))</f>
        <v>0.17042754177611263</v>
      </c>
      <c r="N215">
        <f>equations!$C$4*EXP(equations!$D$4*(1/equations!$E$4-1/((273+N211)-equations!$F$4)))</f>
        <v>0.17042754177611263</v>
      </c>
    </row>
    <row r="216" spans="1:15" ht="12.75">
      <c r="A216" t="s">
        <v>15</v>
      </c>
      <c r="B216">
        <v>1989</v>
      </c>
      <c r="C216">
        <f aca="true" t="shared" si="70" ref="C216:N216">C214*C215</f>
        <v>0.005497662637939117</v>
      </c>
      <c r="D216">
        <f t="shared" si="70"/>
        <v>0.005497662637939117</v>
      </c>
      <c r="E216">
        <f t="shared" si="70"/>
        <v>0.005497662637939117</v>
      </c>
      <c r="F216">
        <f t="shared" si="70"/>
        <v>0.005497662637939117</v>
      </c>
      <c r="G216">
        <f t="shared" si="70"/>
        <v>0.005497662637939117</v>
      </c>
      <c r="H216">
        <f t="shared" si="70"/>
        <v>0.005497662637939117</v>
      </c>
      <c r="I216">
        <f t="shared" si="70"/>
        <v>0.005497662637939117</v>
      </c>
      <c r="J216">
        <f t="shared" si="70"/>
        <v>0.005497662637939117</v>
      </c>
      <c r="K216">
        <f t="shared" si="70"/>
        <v>0.005497662637939117</v>
      </c>
      <c r="L216">
        <f t="shared" si="70"/>
        <v>0.005497662637939117</v>
      </c>
      <c r="M216">
        <f t="shared" si="70"/>
        <v>0.005497662637939117</v>
      </c>
      <c r="N216">
        <f t="shared" si="70"/>
        <v>0.005497662637939117</v>
      </c>
      <c r="O216">
        <f>AVERAGE(C216:N216)</f>
        <v>0.005497662637939118</v>
      </c>
    </row>
    <row r="217" spans="1:14" ht="12.75">
      <c r="A217" t="s">
        <v>9</v>
      </c>
      <c r="B217">
        <v>1990</v>
      </c>
      <c r="C217" s="8">
        <f>C56-C55</f>
        <v>0</v>
      </c>
      <c r="D217" s="8">
        <f aca="true" t="shared" si="71" ref="D217:N217">D56-D55</f>
        <v>0</v>
      </c>
      <c r="E217" s="8">
        <f t="shared" si="71"/>
        <v>0</v>
      </c>
      <c r="F217" s="8">
        <f t="shared" si="71"/>
        <v>0</v>
      </c>
      <c r="G217" s="8">
        <f t="shared" si="71"/>
        <v>0</v>
      </c>
      <c r="H217" s="8">
        <f t="shared" si="71"/>
        <v>0</v>
      </c>
      <c r="I217" s="8">
        <f t="shared" si="71"/>
        <v>0</v>
      </c>
      <c r="J217" s="8">
        <f t="shared" si="71"/>
        <v>0</v>
      </c>
      <c r="K217" s="8">
        <f t="shared" si="71"/>
        <v>0</v>
      </c>
      <c r="L217" s="8">
        <f t="shared" si="71"/>
        <v>0</v>
      </c>
      <c r="M217" s="8">
        <f t="shared" si="71"/>
        <v>0</v>
      </c>
      <c r="N217" s="8">
        <f t="shared" si="71"/>
        <v>0</v>
      </c>
    </row>
    <row r="218" spans="1:14" ht="12.75">
      <c r="A218" t="s">
        <v>10</v>
      </c>
      <c r="B218">
        <v>1990</v>
      </c>
      <c r="C218">
        <f>(C55+C56)/2</f>
        <v>0</v>
      </c>
      <c r="D218">
        <f aca="true" t="shared" si="72" ref="D218:N218">(D55+D56)/2</f>
        <v>0</v>
      </c>
      <c r="E218">
        <f t="shared" si="72"/>
        <v>0</v>
      </c>
      <c r="F218">
        <f t="shared" si="72"/>
        <v>0</v>
      </c>
      <c r="G218">
        <f t="shared" si="72"/>
        <v>0</v>
      </c>
      <c r="H218">
        <f t="shared" si="72"/>
        <v>0</v>
      </c>
      <c r="I218">
        <f t="shared" si="72"/>
        <v>0</v>
      </c>
      <c r="J218">
        <f t="shared" si="72"/>
        <v>0</v>
      </c>
      <c r="K218">
        <f t="shared" si="72"/>
        <v>0</v>
      </c>
      <c r="L218">
        <f t="shared" si="72"/>
        <v>0</v>
      </c>
      <c r="M218">
        <f t="shared" si="72"/>
        <v>0</v>
      </c>
      <c r="N218">
        <f t="shared" si="72"/>
        <v>0</v>
      </c>
    </row>
    <row r="219" spans="1:14" ht="12.75">
      <c r="A219" t="s">
        <v>11</v>
      </c>
      <c r="B219">
        <v>1990</v>
      </c>
      <c r="C219">
        <f>equations!$C$20*(C218+equations!$D$20)*SQRT(C217)*(C$96/equations!$E$20)</f>
        <v>0</v>
      </c>
      <c r="D219">
        <f>equations!$C$20*(D218+equations!$D$20)*SQRT(D217)*(D$96/equations!$E$20)</f>
        <v>0</v>
      </c>
      <c r="E219">
        <f>equations!$C$20*(E218+equations!$D$20)*SQRT(E217)*(E$96/equations!$E$20)</f>
        <v>0</v>
      </c>
      <c r="F219">
        <f>equations!$C$20*(F218+equations!$D$20)*SQRT(F217)*(F$96/equations!$E$20)</f>
        <v>0</v>
      </c>
      <c r="G219">
        <f>equations!$C$20*(G218+equations!$D$20)*SQRT(G217)*(G$96/equations!$E$20)</f>
        <v>0</v>
      </c>
      <c r="H219">
        <f>equations!$C$20*(H218+equations!$D$20)*SQRT(H217)*(H$96/equations!$E$20)</f>
        <v>0</v>
      </c>
      <c r="I219">
        <f>equations!$C$20*(I218+equations!$D$20)*SQRT(I217)*(I$96/equations!$E$20)</f>
        <v>0</v>
      </c>
      <c r="J219">
        <f>equations!$C$20*(J218+equations!$D$20)*SQRT(J217)*(J$96/equations!$E$20)</f>
        <v>0</v>
      </c>
      <c r="K219">
        <f>equations!$C$20*(K218+equations!$D$20)*SQRT(K217)*(K$96/equations!$E$20)</f>
        <v>0</v>
      </c>
      <c r="L219">
        <f>equations!$C$20*(L218+equations!$D$20)*SQRT(L217)*(L$96/equations!$E$20)</f>
        <v>0</v>
      </c>
      <c r="M219">
        <f>equations!$C$20*(M218+equations!$D$20)*SQRT(M217)*(M$96/equations!$E$20)</f>
        <v>0</v>
      </c>
      <c r="N219">
        <f>equations!$C$20*(N218+equations!$D$20)*SQRT(N217)*(N$96/equations!$E$20)</f>
        <v>0</v>
      </c>
    </row>
    <row r="220" spans="1:14" ht="12.75">
      <c r="A220" t="s">
        <v>12</v>
      </c>
      <c r="B220">
        <v>1990</v>
      </c>
      <c r="C220">
        <f>MAX(0.5,(C219*30)/10)*equations!$G$20</f>
        <v>0.5</v>
      </c>
      <c r="D220">
        <f>MAX(0.5,(D219*30)/10)*equations!$G$20</f>
        <v>0.5</v>
      </c>
      <c r="E220">
        <f>MAX(0.5,(E219*30)/10)*equations!$G$20</f>
        <v>0.5</v>
      </c>
      <c r="F220">
        <f>MAX(0.5,(F219*30)/10)*equations!$G$20</f>
        <v>0.5</v>
      </c>
      <c r="G220">
        <f>MAX(0.5,(G219*30)/10)*equations!$G$20</f>
        <v>0.5</v>
      </c>
      <c r="H220">
        <f>MAX(0.5,(H219*30)/10)*equations!$G$20</f>
        <v>0.5</v>
      </c>
      <c r="I220">
        <f>MAX(0.5,(I219*30)/10)*equations!$G$20</f>
        <v>0.5</v>
      </c>
      <c r="J220">
        <f>MAX(0.5,(J219*30)/10)*equations!$G$20</f>
        <v>0.5</v>
      </c>
      <c r="K220">
        <f>MAX(0.5,(K219*30)/10)*equations!$G$20</f>
        <v>0.5</v>
      </c>
      <c r="L220">
        <f>MAX(0.5,(L219*30)/10)*equations!$G$20</f>
        <v>0.5</v>
      </c>
      <c r="M220">
        <f>MAX(0.5,(M219*30)/10)*equations!$G$20</f>
        <v>0.5</v>
      </c>
      <c r="N220">
        <f>MAX(0.5,(N219*30)/10)*equations!$G$20</f>
        <v>0.5</v>
      </c>
    </row>
    <row r="221" spans="1:14" ht="12.75">
      <c r="A221" t="s">
        <v>13</v>
      </c>
      <c r="B221">
        <v>1990</v>
      </c>
      <c r="C221">
        <f aca="true" t="shared" si="73" ref="C221:N221">1/(1+30*EXP(-8.5*(C54/C220)))</f>
        <v>0.03225806451612903</v>
      </c>
      <c r="D221">
        <f t="shared" si="73"/>
        <v>0.03225806451612903</v>
      </c>
      <c r="E221">
        <f t="shared" si="73"/>
        <v>0.03225806451612903</v>
      </c>
      <c r="F221">
        <f t="shared" si="73"/>
        <v>0.03225806451612903</v>
      </c>
      <c r="G221">
        <f t="shared" si="73"/>
        <v>0.03225806451612903</v>
      </c>
      <c r="H221">
        <f t="shared" si="73"/>
        <v>0.03225806451612903</v>
      </c>
      <c r="I221">
        <f t="shared" si="73"/>
        <v>0.03225806451612903</v>
      </c>
      <c r="J221">
        <f t="shared" si="73"/>
        <v>0.03225806451612903</v>
      </c>
      <c r="K221">
        <f t="shared" si="73"/>
        <v>0.03225806451612903</v>
      </c>
      <c r="L221">
        <f t="shared" si="73"/>
        <v>0.03225806451612903</v>
      </c>
      <c r="M221">
        <f t="shared" si="73"/>
        <v>0.03225806451612903</v>
      </c>
      <c r="N221">
        <f t="shared" si="73"/>
        <v>0.03225806451612903</v>
      </c>
    </row>
    <row r="222" spans="1:14" ht="12.75">
      <c r="A222" t="s">
        <v>14</v>
      </c>
      <c r="B222">
        <v>1990</v>
      </c>
      <c r="C222">
        <f>equations!$C$4*EXP(equations!$D$4*(1/equations!$E$4-1/((273+C218)-equations!$F$4)))</f>
        <v>0.17042754177611263</v>
      </c>
      <c r="D222">
        <f>equations!$C$4*EXP(equations!$D$4*(1/equations!$E$4-1/((273+D218)-equations!$F$4)))</f>
        <v>0.17042754177611263</v>
      </c>
      <c r="E222">
        <f>equations!$C$4*EXP(equations!$D$4*(1/equations!$E$4-1/((273+E218)-equations!$F$4)))</f>
        <v>0.17042754177611263</v>
      </c>
      <c r="F222">
        <f>equations!$C$4*EXP(equations!$D$4*(1/equations!$E$4-1/((273+F218)-equations!$F$4)))</f>
        <v>0.17042754177611263</v>
      </c>
      <c r="G222">
        <f>equations!$C$4*EXP(equations!$D$4*(1/equations!$E$4-1/((273+G218)-equations!$F$4)))</f>
        <v>0.17042754177611263</v>
      </c>
      <c r="H222">
        <f>equations!$C$4*EXP(equations!$D$4*(1/equations!$E$4-1/((273+H218)-equations!$F$4)))</f>
        <v>0.17042754177611263</v>
      </c>
      <c r="I222">
        <f>equations!$C$4*EXP(equations!$D$4*(1/equations!$E$4-1/((273+I218)-equations!$F$4)))</f>
        <v>0.17042754177611263</v>
      </c>
      <c r="J222">
        <f>equations!$C$4*EXP(equations!$D$4*(1/equations!$E$4-1/((273+J218)-equations!$F$4)))</f>
        <v>0.17042754177611263</v>
      </c>
      <c r="K222">
        <f>equations!$C$4*EXP(equations!$D$4*(1/equations!$E$4-1/((273+K218)-equations!$F$4)))</f>
        <v>0.17042754177611263</v>
      </c>
      <c r="L222">
        <f>equations!$C$4*EXP(equations!$D$4*(1/equations!$E$4-1/((273+L218)-equations!$F$4)))</f>
        <v>0.17042754177611263</v>
      </c>
      <c r="M222">
        <f>equations!$C$4*EXP(equations!$D$4*(1/equations!$E$4-1/((273+M218)-equations!$F$4)))</f>
        <v>0.17042754177611263</v>
      </c>
      <c r="N222">
        <f>equations!$C$4*EXP(equations!$D$4*(1/equations!$E$4-1/((273+N218)-equations!$F$4)))</f>
        <v>0.17042754177611263</v>
      </c>
    </row>
    <row r="223" spans="1:15" ht="12.75">
      <c r="A223" t="s">
        <v>15</v>
      </c>
      <c r="B223">
        <v>1990</v>
      </c>
      <c r="C223">
        <f aca="true" t="shared" si="74" ref="C223:N223">C221*C222</f>
        <v>0.005497662637939117</v>
      </c>
      <c r="D223">
        <f t="shared" si="74"/>
        <v>0.005497662637939117</v>
      </c>
      <c r="E223">
        <f t="shared" si="74"/>
        <v>0.005497662637939117</v>
      </c>
      <c r="F223">
        <f t="shared" si="74"/>
        <v>0.005497662637939117</v>
      </c>
      <c r="G223">
        <f t="shared" si="74"/>
        <v>0.005497662637939117</v>
      </c>
      <c r="H223">
        <f t="shared" si="74"/>
        <v>0.005497662637939117</v>
      </c>
      <c r="I223">
        <f t="shared" si="74"/>
        <v>0.005497662637939117</v>
      </c>
      <c r="J223">
        <f t="shared" si="74"/>
        <v>0.005497662637939117</v>
      </c>
      <c r="K223">
        <f t="shared" si="74"/>
        <v>0.005497662637939117</v>
      </c>
      <c r="L223">
        <f t="shared" si="74"/>
        <v>0.005497662637939117</v>
      </c>
      <c r="M223">
        <f t="shared" si="74"/>
        <v>0.005497662637939117</v>
      </c>
      <c r="N223">
        <f t="shared" si="74"/>
        <v>0.005497662637939117</v>
      </c>
      <c r="O223">
        <f>AVERAGE(C223:N223)</f>
        <v>0.005497662637939118</v>
      </c>
    </row>
    <row r="224" spans="1:14" ht="12.75">
      <c r="A224" t="s">
        <v>9</v>
      </c>
      <c r="B224">
        <v>1991</v>
      </c>
      <c r="C224" s="8">
        <f>C59-C58</f>
        <v>0</v>
      </c>
      <c r="D224" s="8">
        <f aca="true" t="shared" si="75" ref="D224:N224">D59-D58</f>
        <v>0</v>
      </c>
      <c r="E224" s="8">
        <f t="shared" si="75"/>
        <v>0</v>
      </c>
      <c r="F224" s="8">
        <f t="shared" si="75"/>
        <v>0</v>
      </c>
      <c r="G224" s="8">
        <f t="shared" si="75"/>
        <v>0</v>
      </c>
      <c r="H224" s="8">
        <f t="shared" si="75"/>
        <v>0</v>
      </c>
      <c r="I224" s="8">
        <f t="shared" si="75"/>
        <v>0</v>
      </c>
      <c r="J224" s="8">
        <f t="shared" si="75"/>
        <v>0</v>
      </c>
      <c r="K224" s="8">
        <f t="shared" si="75"/>
        <v>0</v>
      </c>
      <c r="L224" s="8">
        <f t="shared" si="75"/>
        <v>0</v>
      </c>
      <c r="M224" s="8">
        <f t="shared" si="75"/>
        <v>0</v>
      </c>
      <c r="N224" s="8">
        <f t="shared" si="75"/>
        <v>0</v>
      </c>
    </row>
    <row r="225" spans="1:14" ht="12.75">
      <c r="A225" t="s">
        <v>10</v>
      </c>
      <c r="B225">
        <v>1991</v>
      </c>
      <c r="C225">
        <f>(C58+C59)/2</f>
        <v>0</v>
      </c>
      <c r="D225">
        <f aca="true" t="shared" si="76" ref="D225:N225">(D58+D59)/2</f>
        <v>0</v>
      </c>
      <c r="E225">
        <f t="shared" si="76"/>
        <v>0</v>
      </c>
      <c r="F225">
        <f t="shared" si="76"/>
        <v>0</v>
      </c>
      <c r="G225">
        <f t="shared" si="76"/>
        <v>0</v>
      </c>
      <c r="H225">
        <f t="shared" si="76"/>
        <v>0</v>
      </c>
      <c r="I225">
        <f t="shared" si="76"/>
        <v>0</v>
      </c>
      <c r="J225">
        <f t="shared" si="76"/>
        <v>0</v>
      </c>
      <c r="K225">
        <f t="shared" si="76"/>
        <v>0</v>
      </c>
      <c r="L225">
        <f t="shared" si="76"/>
        <v>0</v>
      </c>
      <c r="M225">
        <f t="shared" si="76"/>
        <v>0</v>
      </c>
      <c r="N225">
        <f t="shared" si="76"/>
        <v>0</v>
      </c>
    </row>
    <row r="226" spans="1:14" ht="12.75">
      <c r="A226" t="s">
        <v>11</v>
      </c>
      <c r="B226">
        <v>1991</v>
      </c>
      <c r="C226">
        <f>equations!$C$20*(C225+equations!$D$20)*SQRT(C224)*(C$96/equations!$E$20)</f>
        <v>0</v>
      </c>
      <c r="D226">
        <f>equations!$C$20*(D225+equations!$D$20)*SQRT(D224)*(D$96/equations!$E$20)</f>
        <v>0</v>
      </c>
      <c r="E226">
        <f>equations!$C$20*(E225+equations!$D$20)*SQRT(E224)*(E$96/equations!$E$20)</f>
        <v>0</v>
      </c>
      <c r="F226">
        <f>equations!$C$20*(F225+equations!$D$20)*SQRT(F224)*(F$96/equations!$E$20)</f>
        <v>0</v>
      </c>
      <c r="G226">
        <f>equations!$C$20*(G225+equations!$D$20)*SQRT(G224)*(G$96/equations!$E$20)</f>
        <v>0</v>
      </c>
      <c r="H226">
        <f>equations!$C$20*(H225+equations!$D$20)*SQRT(H224)*(H$96/equations!$E$20)</f>
        <v>0</v>
      </c>
      <c r="I226">
        <f>equations!$C$20*(I225+equations!$D$20)*SQRT(I224)*(I$96/equations!$E$20)</f>
        <v>0</v>
      </c>
      <c r="J226">
        <f>equations!$C$20*(J225+equations!$D$20)*SQRT(J224)*(J$96/equations!$E$20)</f>
        <v>0</v>
      </c>
      <c r="K226">
        <f>equations!$C$20*(K225+equations!$D$20)*SQRT(K224)*(K$96/equations!$E$20)</f>
        <v>0</v>
      </c>
      <c r="L226">
        <f>equations!$C$20*(L225+equations!$D$20)*SQRT(L224)*(L$96/equations!$E$20)</f>
        <v>0</v>
      </c>
      <c r="M226">
        <f>equations!$C$20*(M225+equations!$D$20)*SQRT(M224)*(M$96/equations!$E$20)</f>
        <v>0</v>
      </c>
      <c r="N226">
        <f>equations!$C$20*(N225+equations!$D$20)*SQRT(N224)*(N$96/equations!$E$20)</f>
        <v>0</v>
      </c>
    </row>
    <row r="227" spans="1:14" ht="12.75">
      <c r="A227" t="s">
        <v>12</v>
      </c>
      <c r="B227">
        <v>1991</v>
      </c>
      <c r="C227">
        <f>MAX(0.5,(C226*30)/10)*equations!$G$20</f>
        <v>0.5</v>
      </c>
      <c r="D227">
        <f>MAX(0.5,(D226*30)/10)*equations!$G$20</f>
        <v>0.5</v>
      </c>
      <c r="E227">
        <f>MAX(0.5,(E226*30)/10)*equations!$G$20</f>
        <v>0.5</v>
      </c>
      <c r="F227">
        <f>MAX(0.5,(F226*30)/10)*equations!$G$20</f>
        <v>0.5</v>
      </c>
      <c r="G227">
        <f>MAX(0.5,(G226*30)/10)*equations!$G$20</f>
        <v>0.5</v>
      </c>
      <c r="H227">
        <f>MAX(0.5,(H226*30)/10)*equations!$G$20</f>
        <v>0.5</v>
      </c>
      <c r="I227">
        <f>MAX(0.5,(I226*30)/10)*equations!$G$20</f>
        <v>0.5</v>
      </c>
      <c r="J227">
        <f>MAX(0.5,(J226*30)/10)*equations!$G$20</f>
        <v>0.5</v>
      </c>
      <c r="K227">
        <f>MAX(0.5,(K226*30)/10)*equations!$G$20</f>
        <v>0.5</v>
      </c>
      <c r="L227">
        <f>MAX(0.5,(L226*30)/10)*equations!$G$20</f>
        <v>0.5</v>
      </c>
      <c r="M227">
        <f>MAX(0.5,(M226*30)/10)*equations!$G$20</f>
        <v>0.5</v>
      </c>
      <c r="N227">
        <f>MAX(0.5,(N226*30)/10)*equations!$G$20</f>
        <v>0.5</v>
      </c>
    </row>
    <row r="228" spans="1:14" ht="12.75">
      <c r="A228" t="s">
        <v>13</v>
      </c>
      <c r="B228">
        <v>1991</v>
      </c>
      <c r="C228">
        <f aca="true" t="shared" si="77" ref="C228:N228">1/(1+30*EXP(-8.5*(C57/C227)))</f>
        <v>0.03225806451612903</v>
      </c>
      <c r="D228">
        <f t="shared" si="77"/>
        <v>0.03225806451612903</v>
      </c>
      <c r="E228">
        <f t="shared" si="77"/>
        <v>0.03225806451612903</v>
      </c>
      <c r="F228">
        <f t="shared" si="77"/>
        <v>0.03225806451612903</v>
      </c>
      <c r="G228">
        <f t="shared" si="77"/>
        <v>0.03225806451612903</v>
      </c>
      <c r="H228">
        <f t="shared" si="77"/>
        <v>0.03225806451612903</v>
      </c>
      <c r="I228">
        <f t="shared" si="77"/>
        <v>0.03225806451612903</v>
      </c>
      <c r="J228">
        <f t="shared" si="77"/>
        <v>0.03225806451612903</v>
      </c>
      <c r="K228">
        <f t="shared" si="77"/>
        <v>0.03225806451612903</v>
      </c>
      <c r="L228">
        <f t="shared" si="77"/>
        <v>0.03225806451612903</v>
      </c>
      <c r="M228">
        <f t="shared" si="77"/>
        <v>0.03225806451612903</v>
      </c>
      <c r="N228">
        <f t="shared" si="77"/>
        <v>0.03225806451612903</v>
      </c>
    </row>
    <row r="229" spans="1:14" ht="12.75">
      <c r="A229" t="s">
        <v>14</v>
      </c>
      <c r="B229">
        <v>1991</v>
      </c>
      <c r="C229">
        <f>equations!$C$4*EXP(equations!$D$4*(1/equations!$E$4-1/((273+C225)-equations!$F$4)))</f>
        <v>0.17042754177611263</v>
      </c>
      <c r="D229">
        <f>equations!$C$4*EXP(equations!$D$4*(1/equations!$E$4-1/((273+D225)-equations!$F$4)))</f>
        <v>0.17042754177611263</v>
      </c>
      <c r="E229">
        <f>equations!$C$4*EXP(equations!$D$4*(1/equations!$E$4-1/((273+E225)-equations!$F$4)))</f>
        <v>0.17042754177611263</v>
      </c>
      <c r="F229">
        <f>equations!$C$4*EXP(equations!$D$4*(1/equations!$E$4-1/((273+F225)-equations!$F$4)))</f>
        <v>0.17042754177611263</v>
      </c>
      <c r="G229">
        <f>equations!$C$4*EXP(equations!$D$4*(1/equations!$E$4-1/((273+G225)-equations!$F$4)))</f>
        <v>0.17042754177611263</v>
      </c>
      <c r="H229">
        <f>equations!$C$4*EXP(equations!$D$4*(1/equations!$E$4-1/((273+H225)-equations!$F$4)))</f>
        <v>0.17042754177611263</v>
      </c>
      <c r="I229">
        <f>equations!$C$4*EXP(equations!$D$4*(1/equations!$E$4-1/((273+I225)-equations!$F$4)))</f>
        <v>0.17042754177611263</v>
      </c>
      <c r="J229">
        <f>equations!$C$4*EXP(equations!$D$4*(1/equations!$E$4-1/((273+J225)-equations!$F$4)))</f>
        <v>0.17042754177611263</v>
      </c>
      <c r="K229">
        <f>equations!$C$4*EXP(equations!$D$4*(1/equations!$E$4-1/((273+K225)-equations!$F$4)))</f>
        <v>0.17042754177611263</v>
      </c>
      <c r="L229">
        <f>equations!$C$4*EXP(equations!$D$4*(1/equations!$E$4-1/((273+L225)-equations!$F$4)))</f>
        <v>0.17042754177611263</v>
      </c>
      <c r="M229">
        <f>equations!$C$4*EXP(equations!$D$4*(1/equations!$E$4-1/((273+M225)-equations!$F$4)))</f>
        <v>0.17042754177611263</v>
      </c>
      <c r="N229">
        <f>equations!$C$4*EXP(equations!$D$4*(1/equations!$E$4-1/((273+N225)-equations!$F$4)))</f>
        <v>0.17042754177611263</v>
      </c>
    </row>
    <row r="230" spans="1:15" ht="12.75">
      <c r="A230" t="s">
        <v>15</v>
      </c>
      <c r="B230">
        <v>1991</v>
      </c>
      <c r="C230">
        <f aca="true" t="shared" si="78" ref="C230:N230">C228*C229</f>
        <v>0.005497662637939117</v>
      </c>
      <c r="D230">
        <f t="shared" si="78"/>
        <v>0.005497662637939117</v>
      </c>
      <c r="E230">
        <f t="shared" si="78"/>
        <v>0.005497662637939117</v>
      </c>
      <c r="F230">
        <f t="shared" si="78"/>
        <v>0.005497662637939117</v>
      </c>
      <c r="G230">
        <f t="shared" si="78"/>
        <v>0.005497662637939117</v>
      </c>
      <c r="H230">
        <f t="shared" si="78"/>
        <v>0.005497662637939117</v>
      </c>
      <c r="I230">
        <f t="shared" si="78"/>
        <v>0.005497662637939117</v>
      </c>
      <c r="J230">
        <f t="shared" si="78"/>
        <v>0.005497662637939117</v>
      </c>
      <c r="K230">
        <f t="shared" si="78"/>
        <v>0.005497662637939117</v>
      </c>
      <c r="L230">
        <f t="shared" si="78"/>
        <v>0.005497662637939117</v>
      </c>
      <c r="M230">
        <f t="shared" si="78"/>
        <v>0.005497662637939117</v>
      </c>
      <c r="N230">
        <f t="shared" si="78"/>
        <v>0.005497662637939117</v>
      </c>
      <c r="O230">
        <f>AVERAGE(C230:N230)</f>
        <v>0.005497662637939118</v>
      </c>
    </row>
    <row r="231" spans="1:14" ht="12.75">
      <c r="A231" t="s">
        <v>9</v>
      </c>
      <c r="B231">
        <v>1992</v>
      </c>
      <c r="C231" s="8">
        <f>C62-C61</f>
        <v>0</v>
      </c>
      <c r="D231" s="8">
        <f aca="true" t="shared" si="79" ref="D231:N231">D62-D61</f>
        <v>0</v>
      </c>
      <c r="E231" s="8">
        <f t="shared" si="79"/>
        <v>0</v>
      </c>
      <c r="F231" s="8">
        <f t="shared" si="79"/>
        <v>0</v>
      </c>
      <c r="G231" s="8">
        <f t="shared" si="79"/>
        <v>0</v>
      </c>
      <c r="H231" s="8">
        <f t="shared" si="79"/>
        <v>0</v>
      </c>
      <c r="I231" s="8">
        <f t="shared" si="79"/>
        <v>0</v>
      </c>
      <c r="J231" s="8">
        <f t="shared" si="79"/>
        <v>0</v>
      </c>
      <c r="K231" s="8">
        <f t="shared" si="79"/>
        <v>0</v>
      </c>
      <c r="L231" s="8">
        <f t="shared" si="79"/>
        <v>0</v>
      </c>
      <c r="M231" s="8">
        <f t="shared" si="79"/>
        <v>0</v>
      </c>
      <c r="N231" s="8">
        <f t="shared" si="79"/>
        <v>0</v>
      </c>
    </row>
    <row r="232" spans="1:14" ht="12.75">
      <c r="A232" t="s">
        <v>10</v>
      </c>
      <c r="B232">
        <v>1992</v>
      </c>
      <c r="C232">
        <f>(C61+C62)/2</f>
        <v>0</v>
      </c>
      <c r="D232">
        <f aca="true" t="shared" si="80" ref="D232:N232">(D61+D62)/2</f>
        <v>0</v>
      </c>
      <c r="E232">
        <f t="shared" si="80"/>
        <v>0</v>
      </c>
      <c r="F232">
        <f t="shared" si="80"/>
        <v>0</v>
      </c>
      <c r="G232">
        <f t="shared" si="80"/>
        <v>0</v>
      </c>
      <c r="H232">
        <f t="shared" si="80"/>
        <v>0</v>
      </c>
      <c r="I232">
        <f t="shared" si="80"/>
        <v>0</v>
      </c>
      <c r="J232">
        <f t="shared" si="80"/>
        <v>0</v>
      </c>
      <c r="K232">
        <f t="shared" si="80"/>
        <v>0</v>
      </c>
      <c r="L232">
        <f t="shared" si="80"/>
        <v>0</v>
      </c>
      <c r="M232">
        <f t="shared" si="80"/>
        <v>0</v>
      </c>
      <c r="N232">
        <f t="shared" si="80"/>
        <v>0</v>
      </c>
    </row>
    <row r="233" spans="1:14" ht="12.75">
      <c r="A233" t="s">
        <v>11</v>
      </c>
      <c r="B233">
        <v>1992</v>
      </c>
      <c r="C233">
        <f>equations!$C$20*(C232+equations!$D$20)*SQRT(C231)*(C$96/equations!$E$20)</f>
        <v>0</v>
      </c>
      <c r="D233">
        <f>equations!$C$20*(D232+equations!$D$20)*SQRT(D231)*(D$96/equations!$E$20)</f>
        <v>0</v>
      </c>
      <c r="E233">
        <f>equations!$C$20*(E232+equations!$D$20)*SQRT(E231)*(E$96/equations!$E$20)</f>
        <v>0</v>
      </c>
      <c r="F233">
        <f>equations!$C$20*(F232+equations!$D$20)*SQRT(F231)*(F$96/equations!$E$20)</f>
        <v>0</v>
      </c>
      <c r="G233">
        <f>equations!$C$20*(G232+equations!$D$20)*SQRT(G231)*(G$96/equations!$E$20)</f>
        <v>0</v>
      </c>
      <c r="H233">
        <f>equations!$C$20*(H232+equations!$D$20)*SQRT(H231)*(H$96/equations!$E$20)</f>
        <v>0</v>
      </c>
      <c r="I233">
        <f>equations!$C$20*(I232+equations!$D$20)*SQRT(I231)*(I$96/equations!$E$20)</f>
        <v>0</v>
      </c>
      <c r="J233">
        <f>equations!$C$20*(J232+equations!$D$20)*SQRT(J231)*(J$96/equations!$E$20)</f>
        <v>0</v>
      </c>
      <c r="K233">
        <f>equations!$C$20*(K232+equations!$D$20)*SQRT(K231)*(K$96/equations!$E$20)</f>
        <v>0</v>
      </c>
      <c r="L233">
        <f>equations!$C$20*(L232+equations!$D$20)*SQRT(L231)*(L$96/equations!$E$20)</f>
        <v>0</v>
      </c>
      <c r="M233">
        <f>equations!$C$20*(M232+equations!$D$20)*SQRT(M231)*(M$96/equations!$E$20)</f>
        <v>0</v>
      </c>
      <c r="N233">
        <f>equations!$C$20*(N232+equations!$D$20)*SQRT(N231)*(N$96/equations!$E$20)</f>
        <v>0</v>
      </c>
    </row>
    <row r="234" spans="1:14" ht="12.75">
      <c r="A234" t="s">
        <v>12</v>
      </c>
      <c r="B234">
        <v>1992</v>
      </c>
      <c r="C234">
        <f>MAX(0.5,(C233*30)/10)*equations!$G$20</f>
        <v>0.5</v>
      </c>
      <c r="D234">
        <f>MAX(0.5,(D233*30)/10)*equations!$G$20</f>
        <v>0.5</v>
      </c>
      <c r="E234">
        <f>MAX(0.5,(E233*30)/10)*equations!$G$20</f>
        <v>0.5</v>
      </c>
      <c r="F234">
        <f>MAX(0.5,(F233*30)/10)*equations!$G$20</f>
        <v>0.5</v>
      </c>
      <c r="G234">
        <f>MAX(0.5,(G233*30)/10)*equations!$G$20</f>
        <v>0.5</v>
      </c>
      <c r="H234">
        <f>MAX(0.5,(H233*30)/10)*equations!$G$20</f>
        <v>0.5</v>
      </c>
      <c r="I234">
        <f>MAX(0.5,(I233*30)/10)*equations!$G$20</f>
        <v>0.5</v>
      </c>
      <c r="J234">
        <f>MAX(0.5,(J233*30)/10)*equations!$G$20</f>
        <v>0.5</v>
      </c>
      <c r="K234">
        <f>MAX(0.5,(K233*30)/10)*equations!$G$20</f>
        <v>0.5</v>
      </c>
      <c r="L234">
        <f>MAX(0.5,(L233*30)/10)*equations!$G$20</f>
        <v>0.5</v>
      </c>
      <c r="M234">
        <f>MAX(0.5,(M233*30)/10)*equations!$G$20</f>
        <v>0.5</v>
      </c>
      <c r="N234">
        <f>MAX(0.5,(N233*30)/10)*equations!$G$20</f>
        <v>0.5</v>
      </c>
    </row>
    <row r="235" spans="1:14" ht="12.75">
      <c r="A235" t="s">
        <v>13</v>
      </c>
      <c r="B235">
        <v>1992</v>
      </c>
      <c r="C235">
        <f aca="true" t="shared" si="81" ref="C235:N235">1/(1+30*EXP(-8.5*(C60/C234)))</f>
        <v>0.03225806451612903</v>
      </c>
      <c r="D235">
        <f t="shared" si="81"/>
        <v>0.03225806451612903</v>
      </c>
      <c r="E235">
        <f t="shared" si="81"/>
        <v>0.03225806451612903</v>
      </c>
      <c r="F235">
        <f t="shared" si="81"/>
        <v>0.03225806451612903</v>
      </c>
      <c r="G235">
        <f t="shared" si="81"/>
        <v>0.03225806451612903</v>
      </c>
      <c r="H235">
        <f t="shared" si="81"/>
        <v>0.03225806451612903</v>
      </c>
      <c r="I235">
        <f t="shared" si="81"/>
        <v>0.03225806451612903</v>
      </c>
      <c r="J235">
        <f t="shared" si="81"/>
        <v>0.03225806451612903</v>
      </c>
      <c r="K235">
        <f t="shared" si="81"/>
        <v>0.03225806451612903</v>
      </c>
      <c r="L235">
        <f t="shared" si="81"/>
        <v>0.03225806451612903</v>
      </c>
      <c r="M235">
        <f t="shared" si="81"/>
        <v>0.03225806451612903</v>
      </c>
      <c r="N235">
        <f t="shared" si="81"/>
        <v>0.03225806451612903</v>
      </c>
    </row>
    <row r="236" spans="1:14" ht="12.75">
      <c r="A236" t="s">
        <v>14</v>
      </c>
      <c r="B236">
        <v>1992</v>
      </c>
      <c r="C236">
        <f>equations!$C$4*EXP(equations!$D$4*(1/equations!$E$4-1/((273+C232)-equations!$F$4)))</f>
        <v>0.17042754177611263</v>
      </c>
      <c r="D236">
        <f>equations!$C$4*EXP(equations!$D$4*(1/equations!$E$4-1/((273+D232)-equations!$F$4)))</f>
        <v>0.17042754177611263</v>
      </c>
      <c r="E236">
        <f>equations!$C$4*EXP(equations!$D$4*(1/equations!$E$4-1/((273+E232)-equations!$F$4)))</f>
        <v>0.17042754177611263</v>
      </c>
      <c r="F236">
        <f>equations!$C$4*EXP(equations!$D$4*(1/equations!$E$4-1/((273+F232)-equations!$F$4)))</f>
        <v>0.17042754177611263</v>
      </c>
      <c r="G236">
        <f>equations!$C$4*EXP(equations!$D$4*(1/equations!$E$4-1/((273+G232)-equations!$F$4)))</f>
        <v>0.17042754177611263</v>
      </c>
      <c r="H236">
        <f>equations!$C$4*EXP(equations!$D$4*(1/equations!$E$4-1/((273+H232)-equations!$F$4)))</f>
        <v>0.17042754177611263</v>
      </c>
      <c r="I236">
        <f>equations!$C$4*EXP(equations!$D$4*(1/equations!$E$4-1/((273+I232)-equations!$F$4)))</f>
        <v>0.17042754177611263</v>
      </c>
      <c r="J236">
        <f>equations!$C$4*EXP(equations!$D$4*(1/equations!$E$4-1/((273+J232)-equations!$F$4)))</f>
        <v>0.17042754177611263</v>
      </c>
      <c r="K236">
        <f>equations!$C$4*EXP(equations!$D$4*(1/equations!$E$4-1/((273+K232)-equations!$F$4)))</f>
        <v>0.17042754177611263</v>
      </c>
      <c r="L236">
        <f>equations!$C$4*EXP(equations!$D$4*(1/equations!$E$4-1/((273+L232)-equations!$F$4)))</f>
        <v>0.17042754177611263</v>
      </c>
      <c r="M236">
        <f>equations!$C$4*EXP(equations!$D$4*(1/equations!$E$4-1/((273+M232)-equations!$F$4)))</f>
        <v>0.17042754177611263</v>
      </c>
      <c r="N236">
        <f>equations!$C$4*EXP(equations!$D$4*(1/equations!$E$4-1/((273+N232)-equations!$F$4)))</f>
        <v>0.17042754177611263</v>
      </c>
    </row>
    <row r="237" spans="1:15" ht="12.75">
      <c r="A237" t="s">
        <v>15</v>
      </c>
      <c r="B237">
        <v>1992</v>
      </c>
      <c r="C237">
        <f aca="true" t="shared" si="82" ref="C237:N237">C235*C236</f>
        <v>0.005497662637939117</v>
      </c>
      <c r="D237">
        <f t="shared" si="82"/>
        <v>0.005497662637939117</v>
      </c>
      <c r="E237">
        <f t="shared" si="82"/>
        <v>0.005497662637939117</v>
      </c>
      <c r="F237">
        <f t="shared" si="82"/>
        <v>0.005497662637939117</v>
      </c>
      <c r="G237">
        <f t="shared" si="82"/>
        <v>0.005497662637939117</v>
      </c>
      <c r="H237">
        <f t="shared" si="82"/>
        <v>0.005497662637939117</v>
      </c>
      <c r="I237">
        <f t="shared" si="82"/>
        <v>0.005497662637939117</v>
      </c>
      <c r="J237">
        <f t="shared" si="82"/>
        <v>0.005497662637939117</v>
      </c>
      <c r="K237">
        <f t="shared" si="82"/>
        <v>0.005497662637939117</v>
      </c>
      <c r="L237">
        <f t="shared" si="82"/>
        <v>0.005497662637939117</v>
      </c>
      <c r="M237">
        <f t="shared" si="82"/>
        <v>0.005497662637939117</v>
      </c>
      <c r="N237">
        <f t="shared" si="82"/>
        <v>0.005497662637939117</v>
      </c>
      <c r="O237">
        <f>AVERAGE(C237:N237)</f>
        <v>0.005497662637939118</v>
      </c>
    </row>
    <row r="238" spans="1:14" ht="12.75">
      <c r="A238" t="s">
        <v>9</v>
      </c>
      <c r="B238">
        <v>1993</v>
      </c>
      <c r="C238" s="8">
        <f>C65-C64</f>
        <v>0</v>
      </c>
      <c r="D238" s="8">
        <f aca="true" t="shared" si="83" ref="D238:N238">D65-D64</f>
        <v>0</v>
      </c>
      <c r="E238" s="8">
        <f t="shared" si="83"/>
        <v>0</v>
      </c>
      <c r="F238" s="8">
        <f t="shared" si="83"/>
        <v>0</v>
      </c>
      <c r="G238" s="8">
        <f t="shared" si="83"/>
        <v>0</v>
      </c>
      <c r="H238" s="8">
        <f t="shared" si="83"/>
        <v>0</v>
      </c>
      <c r="I238" s="8">
        <f t="shared" si="83"/>
        <v>0</v>
      </c>
      <c r="J238" s="8">
        <f t="shared" si="83"/>
        <v>0</v>
      </c>
      <c r="K238" s="8">
        <f t="shared" si="83"/>
        <v>0</v>
      </c>
      <c r="L238" s="8">
        <f t="shared" si="83"/>
        <v>0</v>
      </c>
      <c r="M238" s="8">
        <f t="shared" si="83"/>
        <v>0</v>
      </c>
      <c r="N238" s="8">
        <f t="shared" si="83"/>
        <v>0</v>
      </c>
    </row>
    <row r="239" spans="1:14" ht="12.75">
      <c r="A239" t="s">
        <v>10</v>
      </c>
      <c r="B239">
        <v>1993</v>
      </c>
      <c r="C239">
        <f>(C64+C65)/2</f>
        <v>0</v>
      </c>
      <c r="D239">
        <f aca="true" t="shared" si="84" ref="D239:N239">(D64+D65)/2</f>
        <v>0</v>
      </c>
      <c r="E239">
        <f t="shared" si="84"/>
        <v>0</v>
      </c>
      <c r="F239">
        <f t="shared" si="84"/>
        <v>0</v>
      </c>
      <c r="G239">
        <f t="shared" si="84"/>
        <v>0</v>
      </c>
      <c r="H239">
        <f t="shared" si="84"/>
        <v>0</v>
      </c>
      <c r="I239">
        <f t="shared" si="84"/>
        <v>0</v>
      </c>
      <c r="J239">
        <f t="shared" si="84"/>
        <v>0</v>
      </c>
      <c r="K239">
        <f t="shared" si="84"/>
        <v>0</v>
      </c>
      <c r="L239">
        <f t="shared" si="84"/>
        <v>0</v>
      </c>
      <c r="M239">
        <f t="shared" si="84"/>
        <v>0</v>
      </c>
      <c r="N239">
        <f t="shared" si="84"/>
        <v>0</v>
      </c>
    </row>
    <row r="240" spans="1:14" ht="12.75">
      <c r="A240" t="s">
        <v>11</v>
      </c>
      <c r="B240">
        <v>1993</v>
      </c>
      <c r="C240">
        <f>equations!$C$20*(C239+equations!$D$20)*SQRT(C238)*(C$96/equations!$E$20)</f>
        <v>0</v>
      </c>
      <c r="D240">
        <f>equations!$C$20*(D239+equations!$D$20)*SQRT(D238)*(D$96/equations!$E$20)</f>
        <v>0</v>
      </c>
      <c r="E240">
        <f>equations!$C$20*(E239+equations!$D$20)*SQRT(E238)*(E$96/equations!$E$20)</f>
        <v>0</v>
      </c>
      <c r="F240">
        <f>equations!$C$20*(F239+equations!$D$20)*SQRT(F238)*(F$96/equations!$E$20)</f>
        <v>0</v>
      </c>
      <c r="G240">
        <f>equations!$C$20*(G239+equations!$D$20)*SQRT(G238)*(G$96/equations!$E$20)</f>
        <v>0</v>
      </c>
      <c r="H240">
        <f>equations!$C$20*(H239+equations!$D$20)*SQRT(H238)*(H$96/equations!$E$20)</f>
        <v>0</v>
      </c>
      <c r="I240">
        <f>equations!$C$20*(I239+equations!$D$20)*SQRT(I238)*(I$96/equations!$E$20)</f>
        <v>0</v>
      </c>
      <c r="J240">
        <f>equations!$C$20*(J239+equations!$D$20)*SQRT(J238)*(J$96/equations!$E$20)</f>
        <v>0</v>
      </c>
      <c r="K240">
        <f>equations!$C$20*(K239+equations!$D$20)*SQRT(K238)*(K$96/equations!$E$20)</f>
        <v>0</v>
      </c>
      <c r="L240">
        <f>equations!$C$20*(L239+equations!$D$20)*SQRT(L238)*(L$96/equations!$E$20)</f>
        <v>0</v>
      </c>
      <c r="M240">
        <f>equations!$C$20*(M239+equations!$D$20)*SQRT(M238)*(M$96/equations!$E$20)</f>
        <v>0</v>
      </c>
      <c r="N240">
        <f>equations!$C$20*(N239+equations!$D$20)*SQRT(N238)*(N$96/equations!$E$20)</f>
        <v>0</v>
      </c>
    </row>
    <row r="241" spans="1:14" ht="12.75">
      <c r="A241" t="s">
        <v>12</v>
      </c>
      <c r="B241">
        <v>1993</v>
      </c>
      <c r="C241">
        <f>MAX(0.5,(C240*30)/10)*equations!$G$20</f>
        <v>0.5</v>
      </c>
      <c r="D241">
        <f>MAX(0.5,(D240*30)/10)*equations!$G$20</f>
        <v>0.5</v>
      </c>
      <c r="E241">
        <f>MAX(0.5,(E240*30)/10)*equations!$G$20</f>
        <v>0.5</v>
      </c>
      <c r="F241">
        <f>MAX(0.5,(F240*30)/10)*equations!$G$20</f>
        <v>0.5</v>
      </c>
      <c r="G241">
        <f>MAX(0.5,(G240*30)/10)*equations!$G$20</f>
        <v>0.5</v>
      </c>
      <c r="H241">
        <f>MAX(0.5,(H240*30)/10)*equations!$G$20</f>
        <v>0.5</v>
      </c>
      <c r="I241">
        <f>MAX(0.5,(I240*30)/10)*equations!$G$20</f>
        <v>0.5</v>
      </c>
      <c r="J241">
        <f>MAX(0.5,(J240*30)/10)*equations!$G$20</f>
        <v>0.5</v>
      </c>
      <c r="K241">
        <f>MAX(0.5,(K240*30)/10)*equations!$G$20</f>
        <v>0.5</v>
      </c>
      <c r="L241">
        <f>MAX(0.5,(L240*30)/10)*equations!$G$20</f>
        <v>0.5</v>
      </c>
      <c r="M241">
        <f>MAX(0.5,(M240*30)/10)*equations!$G$20</f>
        <v>0.5</v>
      </c>
      <c r="N241">
        <f>MAX(0.5,(N240*30)/10)*equations!$G$20</f>
        <v>0.5</v>
      </c>
    </row>
    <row r="242" spans="1:14" ht="12.75">
      <c r="A242" t="s">
        <v>13</v>
      </c>
      <c r="B242">
        <v>1993</v>
      </c>
      <c r="C242">
        <f aca="true" t="shared" si="85" ref="C242:N242">1/(1+30*EXP(-8.5*(C63/C241)))</f>
        <v>0.03225806451612903</v>
      </c>
      <c r="D242">
        <f t="shared" si="85"/>
        <v>0.03225806451612903</v>
      </c>
      <c r="E242">
        <f t="shared" si="85"/>
        <v>0.03225806451612903</v>
      </c>
      <c r="F242">
        <f t="shared" si="85"/>
        <v>0.03225806451612903</v>
      </c>
      <c r="G242">
        <f t="shared" si="85"/>
        <v>0.03225806451612903</v>
      </c>
      <c r="H242">
        <f t="shared" si="85"/>
        <v>0.03225806451612903</v>
      </c>
      <c r="I242">
        <f t="shared" si="85"/>
        <v>0.03225806451612903</v>
      </c>
      <c r="J242">
        <f t="shared" si="85"/>
        <v>0.03225806451612903</v>
      </c>
      <c r="K242">
        <f t="shared" si="85"/>
        <v>0.03225806451612903</v>
      </c>
      <c r="L242">
        <f t="shared" si="85"/>
        <v>0.03225806451612903</v>
      </c>
      <c r="M242">
        <f t="shared" si="85"/>
        <v>0.03225806451612903</v>
      </c>
      <c r="N242">
        <f t="shared" si="85"/>
        <v>0.03225806451612903</v>
      </c>
    </row>
    <row r="243" spans="1:14" ht="12.75">
      <c r="A243" t="s">
        <v>14</v>
      </c>
      <c r="B243">
        <v>1993</v>
      </c>
      <c r="C243">
        <f>equations!$C$4*EXP(equations!$D$4*(1/equations!$E$4-1/((273+C239)-equations!$F$4)))</f>
        <v>0.17042754177611263</v>
      </c>
      <c r="D243">
        <f>equations!$C$4*EXP(equations!$D$4*(1/equations!$E$4-1/((273+D239)-equations!$F$4)))</f>
        <v>0.17042754177611263</v>
      </c>
      <c r="E243">
        <f>equations!$C$4*EXP(equations!$D$4*(1/equations!$E$4-1/((273+E239)-equations!$F$4)))</f>
        <v>0.17042754177611263</v>
      </c>
      <c r="F243">
        <f>equations!$C$4*EXP(equations!$D$4*(1/equations!$E$4-1/((273+F239)-equations!$F$4)))</f>
        <v>0.17042754177611263</v>
      </c>
      <c r="G243">
        <f>equations!$C$4*EXP(equations!$D$4*(1/equations!$E$4-1/((273+G239)-equations!$F$4)))</f>
        <v>0.17042754177611263</v>
      </c>
      <c r="H243">
        <f>equations!$C$4*EXP(equations!$D$4*(1/equations!$E$4-1/((273+H239)-equations!$F$4)))</f>
        <v>0.17042754177611263</v>
      </c>
      <c r="I243">
        <f>equations!$C$4*EXP(equations!$D$4*(1/equations!$E$4-1/((273+I239)-equations!$F$4)))</f>
        <v>0.17042754177611263</v>
      </c>
      <c r="J243">
        <f>equations!$C$4*EXP(equations!$D$4*(1/equations!$E$4-1/((273+J239)-equations!$F$4)))</f>
        <v>0.17042754177611263</v>
      </c>
      <c r="K243">
        <f>equations!$C$4*EXP(equations!$D$4*(1/equations!$E$4-1/((273+K239)-equations!$F$4)))</f>
        <v>0.17042754177611263</v>
      </c>
      <c r="L243">
        <f>equations!$C$4*EXP(equations!$D$4*(1/equations!$E$4-1/((273+L239)-equations!$F$4)))</f>
        <v>0.17042754177611263</v>
      </c>
      <c r="M243">
        <f>equations!$C$4*EXP(equations!$D$4*(1/equations!$E$4-1/((273+M239)-equations!$F$4)))</f>
        <v>0.17042754177611263</v>
      </c>
      <c r="N243">
        <f>equations!$C$4*EXP(equations!$D$4*(1/equations!$E$4-1/((273+N239)-equations!$F$4)))</f>
        <v>0.17042754177611263</v>
      </c>
    </row>
    <row r="244" spans="1:15" ht="12.75">
      <c r="A244" t="s">
        <v>15</v>
      </c>
      <c r="B244">
        <v>1993</v>
      </c>
      <c r="C244">
        <f aca="true" t="shared" si="86" ref="C244:N244">C242*C243</f>
        <v>0.005497662637939117</v>
      </c>
      <c r="D244">
        <f t="shared" si="86"/>
        <v>0.005497662637939117</v>
      </c>
      <c r="E244">
        <f t="shared" si="86"/>
        <v>0.005497662637939117</v>
      </c>
      <c r="F244">
        <f t="shared" si="86"/>
        <v>0.005497662637939117</v>
      </c>
      <c r="G244">
        <f t="shared" si="86"/>
        <v>0.005497662637939117</v>
      </c>
      <c r="H244">
        <f t="shared" si="86"/>
        <v>0.005497662637939117</v>
      </c>
      <c r="I244">
        <f t="shared" si="86"/>
        <v>0.005497662637939117</v>
      </c>
      <c r="J244">
        <f t="shared" si="86"/>
        <v>0.005497662637939117</v>
      </c>
      <c r="K244">
        <f t="shared" si="86"/>
        <v>0.005497662637939117</v>
      </c>
      <c r="L244">
        <f t="shared" si="86"/>
        <v>0.005497662637939117</v>
      </c>
      <c r="M244">
        <f t="shared" si="86"/>
        <v>0.005497662637939117</v>
      </c>
      <c r="N244">
        <f t="shared" si="86"/>
        <v>0.005497662637939117</v>
      </c>
      <c r="O244">
        <f>AVERAGE(C244:N244)</f>
        <v>0.005497662637939118</v>
      </c>
    </row>
    <row r="245" spans="1:14" ht="12.75">
      <c r="A245" t="s">
        <v>9</v>
      </c>
      <c r="B245">
        <v>1994</v>
      </c>
      <c r="C245" s="8">
        <f>C68-C67</f>
        <v>0</v>
      </c>
      <c r="D245" s="8">
        <f aca="true" t="shared" si="87" ref="D245:N245">D68-D67</f>
        <v>0</v>
      </c>
      <c r="E245" s="8">
        <f t="shared" si="87"/>
        <v>0</v>
      </c>
      <c r="F245" s="8">
        <f t="shared" si="87"/>
        <v>0</v>
      </c>
      <c r="G245" s="8">
        <f t="shared" si="87"/>
        <v>0</v>
      </c>
      <c r="H245" s="8">
        <f t="shared" si="87"/>
        <v>0</v>
      </c>
      <c r="I245" s="8">
        <f t="shared" si="87"/>
        <v>0</v>
      </c>
      <c r="J245" s="8">
        <f t="shared" si="87"/>
        <v>0</v>
      </c>
      <c r="K245" s="8">
        <f t="shared" si="87"/>
        <v>0</v>
      </c>
      <c r="L245" s="8">
        <f t="shared" si="87"/>
        <v>0</v>
      </c>
      <c r="M245" s="8">
        <f t="shared" si="87"/>
        <v>0</v>
      </c>
      <c r="N245" s="8">
        <f t="shared" si="87"/>
        <v>0</v>
      </c>
    </row>
    <row r="246" spans="1:14" ht="12.75">
      <c r="A246" t="s">
        <v>10</v>
      </c>
      <c r="B246">
        <v>1994</v>
      </c>
      <c r="C246">
        <f>(C67+C68)/2</f>
        <v>0</v>
      </c>
      <c r="D246">
        <f aca="true" t="shared" si="88" ref="D246:N246">(D67+D68)/2</f>
        <v>0</v>
      </c>
      <c r="E246">
        <f t="shared" si="88"/>
        <v>0</v>
      </c>
      <c r="F246">
        <f t="shared" si="88"/>
        <v>0</v>
      </c>
      <c r="G246">
        <f t="shared" si="88"/>
        <v>0</v>
      </c>
      <c r="H246">
        <f t="shared" si="88"/>
        <v>0</v>
      </c>
      <c r="I246">
        <f t="shared" si="88"/>
        <v>0</v>
      </c>
      <c r="J246">
        <f t="shared" si="88"/>
        <v>0</v>
      </c>
      <c r="K246">
        <f t="shared" si="88"/>
        <v>0</v>
      </c>
      <c r="L246">
        <f t="shared" si="88"/>
        <v>0</v>
      </c>
      <c r="M246">
        <f t="shared" si="88"/>
        <v>0</v>
      </c>
      <c r="N246">
        <f t="shared" si="88"/>
        <v>0</v>
      </c>
    </row>
    <row r="247" spans="1:14" ht="12.75">
      <c r="A247" t="s">
        <v>11</v>
      </c>
      <c r="B247">
        <v>1994</v>
      </c>
      <c r="C247">
        <f>equations!$C$20*(C246+equations!$D$20)*SQRT(C245)*(C$96/equations!$E$20)</f>
        <v>0</v>
      </c>
      <c r="D247">
        <f>equations!$C$20*(D246+equations!$D$20)*SQRT(D245)*(D$96/equations!$E$20)</f>
        <v>0</v>
      </c>
      <c r="E247">
        <f>equations!$C$20*(E246+equations!$D$20)*SQRT(E245)*(E$96/equations!$E$20)</f>
        <v>0</v>
      </c>
      <c r="F247">
        <f>equations!$C$20*(F246+equations!$D$20)*SQRT(F245)*(F$96/equations!$E$20)</f>
        <v>0</v>
      </c>
      <c r="G247">
        <f>equations!$C$20*(G246+equations!$D$20)*SQRT(G245)*(G$96/equations!$E$20)</f>
        <v>0</v>
      </c>
      <c r="H247">
        <f>equations!$C$20*(H246+equations!$D$20)*SQRT(H245)*(H$96/equations!$E$20)</f>
        <v>0</v>
      </c>
      <c r="I247">
        <f>equations!$C$20*(I246+equations!$D$20)*SQRT(I245)*(I$96/equations!$E$20)</f>
        <v>0</v>
      </c>
      <c r="J247">
        <f>equations!$C$20*(J246+equations!$D$20)*SQRT(J245)*(J$96/equations!$E$20)</f>
        <v>0</v>
      </c>
      <c r="K247">
        <f>equations!$C$20*(K246+equations!$D$20)*SQRT(K245)*(K$96/equations!$E$20)</f>
        <v>0</v>
      </c>
      <c r="L247">
        <f>equations!$C$20*(L246+equations!$D$20)*SQRT(L245)*(L$96/equations!$E$20)</f>
        <v>0</v>
      </c>
      <c r="M247">
        <f>equations!$C$20*(M246+equations!$D$20)*SQRT(M245)*(M$96/equations!$E$20)</f>
        <v>0</v>
      </c>
      <c r="N247">
        <f>equations!$C$20*(N246+equations!$D$20)*SQRT(N245)*(N$96/equations!$E$20)</f>
        <v>0</v>
      </c>
    </row>
    <row r="248" spans="1:14" ht="12.75">
      <c r="A248" t="s">
        <v>12</v>
      </c>
      <c r="B248">
        <v>1994</v>
      </c>
      <c r="C248">
        <f>MAX(0.5,(C247*30)/10)*equations!$G$20</f>
        <v>0.5</v>
      </c>
      <c r="D248">
        <f>MAX(0.5,(D247*30)/10)*equations!$G$20</f>
        <v>0.5</v>
      </c>
      <c r="E248">
        <f>MAX(0.5,(E247*30)/10)*equations!$G$20</f>
        <v>0.5</v>
      </c>
      <c r="F248">
        <f>MAX(0.5,(F247*30)/10)*equations!$G$20</f>
        <v>0.5</v>
      </c>
      <c r="G248">
        <f>MAX(0.5,(G247*30)/10)*equations!$G$20</f>
        <v>0.5</v>
      </c>
      <c r="H248">
        <f>MAX(0.5,(H247*30)/10)*equations!$G$20</f>
        <v>0.5</v>
      </c>
      <c r="I248">
        <f>MAX(0.5,(I247*30)/10)*equations!$G$20</f>
        <v>0.5</v>
      </c>
      <c r="J248">
        <f>MAX(0.5,(J247*30)/10)*equations!$G$20</f>
        <v>0.5</v>
      </c>
      <c r="K248">
        <f>MAX(0.5,(K247*30)/10)*equations!$G$20</f>
        <v>0.5</v>
      </c>
      <c r="L248">
        <f>MAX(0.5,(L247*30)/10)*equations!$G$20</f>
        <v>0.5</v>
      </c>
      <c r="M248">
        <f>MAX(0.5,(M247*30)/10)*equations!$G$20</f>
        <v>0.5</v>
      </c>
      <c r="N248">
        <f>MAX(0.5,(N247*30)/10)*equations!$G$20</f>
        <v>0.5</v>
      </c>
    </row>
    <row r="249" spans="1:14" ht="12.75">
      <c r="A249" t="s">
        <v>13</v>
      </c>
      <c r="B249">
        <v>1994</v>
      </c>
      <c r="C249">
        <f aca="true" t="shared" si="89" ref="C249:N249">1/(1+30*EXP(-8.5*(C66/C248)))</f>
        <v>0.03225806451612903</v>
      </c>
      <c r="D249">
        <f t="shared" si="89"/>
        <v>0.03225806451612903</v>
      </c>
      <c r="E249">
        <f t="shared" si="89"/>
        <v>0.03225806451612903</v>
      </c>
      <c r="F249">
        <f t="shared" si="89"/>
        <v>0.03225806451612903</v>
      </c>
      <c r="G249">
        <f t="shared" si="89"/>
        <v>0.03225806451612903</v>
      </c>
      <c r="H249">
        <f t="shared" si="89"/>
        <v>0.03225806451612903</v>
      </c>
      <c r="I249">
        <f t="shared" si="89"/>
        <v>0.03225806451612903</v>
      </c>
      <c r="J249">
        <f t="shared" si="89"/>
        <v>0.03225806451612903</v>
      </c>
      <c r="K249">
        <f t="shared" si="89"/>
        <v>0.03225806451612903</v>
      </c>
      <c r="L249">
        <f t="shared" si="89"/>
        <v>0.03225806451612903</v>
      </c>
      <c r="M249">
        <f t="shared" si="89"/>
        <v>0.03225806451612903</v>
      </c>
      <c r="N249">
        <f t="shared" si="89"/>
        <v>0.03225806451612903</v>
      </c>
    </row>
    <row r="250" spans="1:14" ht="12.75">
      <c r="A250" t="s">
        <v>14</v>
      </c>
      <c r="B250">
        <v>1994</v>
      </c>
      <c r="C250">
        <f>equations!$C$4*EXP(equations!$D$4*(1/equations!$E$4-1/((273+C246)-equations!$F$4)))</f>
        <v>0.17042754177611263</v>
      </c>
      <c r="D250">
        <f>equations!$C$4*EXP(equations!$D$4*(1/equations!$E$4-1/((273+D246)-equations!$F$4)))</f>
        <v>0.17042754177611263</v>
      </c>
      <c r="E250">
        <f>equations!$C$4*EXP(equations!$D$4*(1/equations!$E$4-1/((273+E246)-equations!$F$4)))</f>
        <v>0.17042754177611263</v>
      </c>
      <c r="F250">
        <f>equations!$C$4*EXP(equations!$D$4*(1/equations!$E$4-1/((273+F246)-equations!$F$4)))</f>
        <v>0.17042754177611263</v>
      </c>
      <c r="G250">
        <f>equations!$C$4*EXP(equations!$D$4*(1/equations!$E$4-1/((273+G246)-equations!$F$4)))</f>
        <v>0.17042754177611263</v>
      </c>
      <c r="H250">
        <f>equations!$C$4*EXP(equations!$D$4*(1/equations!$E$4-1/((273+H246)-equations!$F$4)))</f>
        <v>0.17042754177611263</v>
      </c>
      <c r="I250">
        <f>equations!$C$4*EXP(equations!$D$4*(1/equations!$E$4-1/((273+I246)-equations!$F$4)))</f>
        <v>0.17042754177611263</v>
      </c>
      <c r="J250">
        <f>equations!$C$4*EXP(equations!$D$4*(1/equations!$E$4-1/((273+J246)-equations!$F$4)))</f>
        <v>0.17042754177611263</v>
      </c>
      <c r="K250">
        <f>equations!$C$4*EXP(equations!$D$4*(1/equations!$E$4-1/((273+K246)-equations!$F$4)))</f>
        <v>0.17042754177611263</v>
      </c>
      <c r="L250">
        <f>equations!$C$4*EXP(equations!$D$4*(1/equations!$E$4-1/((273+L246)-equations!$F$4)))</f>
        <v>0.17042754177611263</v>
      </c>
      <c r="M250">
        <f>equations!$C$4*EXP(equations!$D$4*(1/equations!$E$4-1/((273+M246)-equations!$F$4)))</f>
        <v>0.17042754177611263</v>
      </c>
      <c r="N250">
        <f>equations!$C$4*EXP(equations!$D$4*(1/equations!$E$4-1/((273+N246)-equations!$F$4)))</f>
        <v>0.17042754177611263</v>
      </c>
    </row>
    <row r="251" spans="1:15" ht="12.75">
      <c r="A251" t="s">
        <v>15</v>
      </c>
      <c r="B251">
        <v>1994</v>
      </c>
      <c r="C251">
        <f aca="true" t="shared" si="90" ref="C251:N251">C249*C250</f>
        <v>0.005497662637939117</v>
      </c>
      <c r="D251">
        <f t="shared" si="90"/>
        <v>0.005497662637939117</v>
      </c>
      <c r="E251">
        <f t="shared" si="90"/>
        <v>0.005497662637939117</v>
      </c>
      <c r="F251">
        <f t="shared" si="90"/>
        <v>0.005497662637939117</v>
      </c>
      <c r="G251">
        <f t="shared" si="90"/>
        <v>0.005497662637939117</v>
      </c>
      <c r="H251">
        <f t="shared" si="90"/>
        <v>0.005497662637939117</v>
      </c>
      <c r="I251">
        <f t="shared" si="90"/>
        <v>0.005497662637939117</v>
      </c>
      <c r="J251">
        <f t="shared" si="90"/>
        <v>0.005497662637939117</v>
      </c>
      <c r="K251">
        <f t="shared" si="90"/>
        <v>0.005497662637939117</v>
      </c>
      <c r="L251">
        <f t="shared" si="90"/>
        <v>0.005497662637939117</v>
      </c>
      <c r="M251">
        <f t="shared" si="90"/>
        <v>0.005497662637939117</v>
      </c>
      <c r="N251">
        <f t="shared" si="90"/>
        <v>0.005497662637939117</v>
      </c>
      <c r="O251">
        <f>AVERAGE(C251:N251)</f>
        <v>0.005497662637939118</v>
      </c>
    </row>
    <row r="252" spans="1:14" ht="12.75">
      <c r="A252" t="s">
        <v>9</v>
      </c>
      <c r="B252">
        <v>1995</v>
      </c>
      <c r="C252" s="8">
        <f aca="true" t="shared" si="91" ref="C252:N252">C71-C70</f>
        <v>0</v>
      </c>
      <c r="D252" s="8">
        <f t="shared" si="91"/>
        <v>0</v>
      </c>
      <c r="E252" s="8">
        <f t="shared" si="91"/>
        <v>0</v>
      </c>
      <c r="F252" s="8">
        <f t="shared" si="91"/>
        <v>0</v>
      </c>
      <c r="G252" s="8">
        <f t="shared" si="91"/>
        <v>0</v>
      </c>
      <c r="H252" s="8">
        <f t="shared" si="91"/>
        <v>0</v>
      </c>
      <c r="I252" s="8">
        <f t="shared" si="91"/>
        <v>0</v>
      </c>
      <c r="J252" s="8">
        <f t="shared" si="91"/>
        <v>0</v>
      </c>
      <c r="K252" s="8">
        <f t="shared" si="91"/>
        <v>0</v>
      </c>
      <c r="L252" s="8">
        <f t="shared" si="91"/>
        <v>0</v>
      </c>
      <c r="M252" s="8">
        <f t="shared" si="91"/>
        <v>0</v>
      </c>
      <c r="N252" s="8">
        <f t="shared" si="91"/>
        <v>0</v>
      </c>
    </row>
    <row r="253" spans="1:14" ht="12.75">
      <c r="A253" t="s">
        <v>10</v>
      </c>
      <c r="B253">
        <v>1995</v>
      </c>
      <c r="C253">
        <f aca="true" t="shared" si="92" ref="C253:N253">(C70+C71)/2</f>
        <v>0</v>
      </c>
      <c r="D253">
        <f t="shared" si="92"/>
        <v>0</v>
      </c>
      <c r="E253">
        <f t="shared" si="92"/>
        <v>0</v>
      </c>
      <c r="F253">
        <f t="shared" si="92"/>
        <v>0</v>
      </c>
      <c r="G253">
        <f t="shared" si="92"/>
        <v>0</v>
      </c>
      <c r="H253">
        <f t="shared" si="92"/>
        <v>0</v>
      </c>
      <c r="I253">
        <f t="shared" si="92"/>
        <v>0</v>
      </c>
      <c r="J253">
        <f t="shared" si="92"/>
        <v>0</v>
      </c>
      <c r="K253">
        <f t="shared" si="92"/>
        <v>0</v>
      </c>
      <c r="L253">
        <f t="shared" si="92"/>
        <v>0</v>
      </c>
      <c r="M253">
        <f t="shared" si="92"/>
        <v>0</v>
      </c>
      <c r="N253">
        <f t="shared" si="92"/>
        <v>0</v>
      </c>
    </row>
    <row r="254" spans="1:14" ht="12.75">
      <c r="A254" t="s">
        <v>11</v>
      </c>
      <c r="B254">
        <v>1995</v>
      </c>
      <c r="C254">
        <f>equations!$C$20*(C253+equations!$D$20)*SQRT(C252)*(C$96/equations!$E$20)</f>
        <v>0</v>
      </c>
      <c r="D254">
        <f>equations!$C$20*(D253+equations!$D$20)*SQRT(D252)*(D$96/equations!$E$20)</f>
        <v>0</v>
      </c>
      <c r="E254">
        <f>equations!$C$20*(E253+equations!$D$20)*SQRT(E252)*(E$96/equations!$E$20)</f>
        <v>0</v>
      </c>
      <c r="F254">
        <f>equations!$C$20*(F253+equations!$D$20)*SQRT(F252)*(F$96/equations!$E$20)</f>
        <v>0</v>
      </c>
      <c r="G254">
        <f>equations!$C$20*(G253+equations!$D$20)*SQRT(G252)*(G$96/equations!$E$20)</f>
        <v>0</v>
      </c>
      <c r="H254">
        <f>equations!$C$20*(H253+equations!$D$20)*SQRT(H252)*(H$96/equations!$E$20)</f>
        <v>0</v>
      </c>
      <c r="I254">
        <f>equations!$C$20*(I253+equations!$D$20)*SQRT(I252)*(I$96/equations!$E$20)</f>
        <v>0</v>
      </c>
      <c r="J254">
        <f>equations!$C$20*(J253+equations!$D$20)*SQRT(J252)*(J$96/equations!$E$20)</f>
        <v>0</v>
      </c>
      <c r="K254">
        <f>equations!$C$20*(K253+equations!$D$20)*SQRT(K252)*(K$96/equations!$E$20)</f>
        <v>0</v>
      </c>
      <c r="L254">
        <f>equations!$C$20*(L253+equations!$D$20)*SQRT(L252)*(L$96/equations!$E$20)</f>
        <v>0</v>
      </c>
      <c r="M254">
        <f>equations!$C$20*(M253+equations!$D$20)*SQRT(M252)*(M$96/equations!$E$20)</f>
        <v>0</v>
      </c>
      <c r="N254">
        <f>equations!$C$20*(N253+equations!$D$20)*SQRT(N252)*(N$96/equations!$E$20)</f>
        <v>0</v>
      </c>
    </row>
    <row r="255" spans="1:14" ht="12.75">
      <c r="A255" t="s">
        <v>12</v>
      </c>
      <c r="B255">
        <v>1995</v>
      </c>
      <c r="C255">
        <f>MAX(0.5,(C254*30)/10)*equations!$G$20</f>
        <v>0.5</v>
      </c>
      <c r="D255">
        <f>MAX(0.5,(D254*30)/10)*equations!$G$20</f>
        <v>0.5</v>
      </c>
      <c r="E255">
        <f>MAX(0.5,(E254*30)/10)*equations!$G$20</f>
        <v>0.5</v>
      </c>
      <c r="F255">
        <f>MAX(0.5,(F254*30)/10)*equations!$G$20</f>
        <v>0.5</v>
      </c>
      <c r="G255">
        <f>MAX(0.5,(G254*30)/10)*equations!$G$20</f>
        <v>0.5</v>
      </c>
      <c r="H255">
        <f>MAX(0.5,(H254*30)/10)*equations!$G$20</f>
        <v>0.5</v>
      </c>
      <c r="I255">
        <f>MAX(0.5,(I254*30)/10)*equations!$G$20</f>
        <v>0.5</v>
      </c>
      <c r="J255">
        <f>MAX(0.5,(J254*30)/10)*equations!$G$20</f>
        <v>0.5</v>
      </c>
      <c r="K255">
        <f>MAX(0.5,(K254*30)/10)*equations!$G$20</f>
        <v>0.5</v>
      </c>
      <c r="L255">
        <f>MAX(0.5,(L254*30)/10)*equations!$G$20</f>
        <v>0.5</v>
      </c>
      <c r="M255">
        <f>MAX(0.5,(M254*30)/10)*equations!$G$20</f>
        <v>0.5</v>
      </c>
      <c r="N255">
        <f>MAX(0.5,(N254*30)/10)*equations!$G$20</f>
        <v>0.5</v>
      </c>
    </row>
    <row r="256" spans="1:14" ht="12.75">
      <c r="A256" t="s">
        <v>13</v>
      </c>
      <c r="B256">
        <v>1995</v>
      </c>
      <c r="C256">
        <f aca="true" t="shared" si="93" ref="C256:N256">1/(1+30*EXP(-8.5*(C69/C255)))</f>
        <v>0.03225806451612903</v>
      </c>
      <c r="D256">
        <f t="shared" si="93"/>
        <v>0.03225806451612903</v>
      </c>
      <c r="E256">
        <f t="shared" si="93"/>
        <v>0.03225806451612903</v>
      </c>
      <c r="F256">
        <f t="shared" si="93"/>
        <v>0.03225806451612903</v>
      </c>
      <c r="G256">
        <f t="shared" si="93"/>
        <v>0.03225806451612903</v>
      </c>
      <c r="H256">
        <f t="shared" si="93"/>
        <v>0.03225806451612903</v>
      </c>
      <c r="I256">
        <f t="shared" si="93"/>
        <v>0.03225806451612903</v>
      </c>
      <c r="J256">
        <f t="shared" si="93"/>
        <v>0.03225806451612903</v>
      </c>
      <c r="K256">
        <f t="shared" si="93"/>
        <v>0.03225806451612903</v>
      </c>
      <c r="L256">
        <f t="shared" si="93"/>
        <v>0.03225806451612903</v>
      </c>
      <c r="M256">
        <f t="shared" si="93"/>
        <v>0.03225806451612903</v>
      </c>
      <c r="N256">
        <f t="shared" si="93"/>
        <v>0.03225806451612903</v>
      </c>
    </row>
    <row r="257" spans="1:14" ht="12.75">
      <c r="A257" t="s">
        <v>14</v>
      </c>
      <c r="B257">
        <v>1995</v>
      </c>
      <c r="C257">
        <f>equations!$C$4*EXP(equations!$D$4*(1/equations!$E$4-1/((273+C253)-equations!$F$4)))</f>
        <v>0.17042754177611263</v>
      </c>
      <c r="D257">
        <f>equations!$C$4*EXP(equations!$D$4*(1/equations!$E$4-1/((273+D253)-equations!$F$4)))</f>
        <v>0.17042754177611263</v>
      </c>
      <c r="E257">
        <f>equations!$C$4*EXP(equations!$D$4*(1/equations!$E$4-1/((273+E253)-equations!$F$4)))</f>
        <v>0.17042754177611263</v>
      </c>
      <c r="F257">
        <f>equations!$C$4*EXP(equations!$D$4*(1/equations!$E$4-1/((273+F253)-equations!$F$4)))</f>
        <v>0.17042754177611263</v>
      </c>
      <c r="G257">
        <f>equations!$C$4*EXP(equations!$D$4*(1/equations!$E$4-1/((273+G253)-equations!$F$4)))</f>
        <v>0.17042754177611263</v>
      </c>
      <c r="H257">
        <f>equations!$C$4*EXP(equations!$D$4*(1/equations!$E$4-1/((273+H253)-equations!$F$4)))</f>
        <v>0.17042754177611263</v>
      </c>
      <c r="I257">
        <f>equations!$C$4*EXP(equations!$D$4*(1/equations!$E$4-1/((273+I253)-equations!$F$4)))</f>
        <v>0.17042754177611263</v>
      </c>
      <c r="J257">
        <f>equations!$C$4*EXP(equations!$D$4*(1/equations!$E$4-1/((273+J253)-equations!$F$4)))</f>
        <v>0.17042754177611263</v>
      </c>
      <c r="K257">
        <f>equations!$C$4*EXP(equations!$D$4*(1/equations!$E$4-1/((273+K253)-equations!$F$4)))</f>
        <v>0.17042754177611263</v>
      </c>
      <c r="L257">
        <f>equations!$C$4*EXP(equations!$D$4*(1/equations!$E$4-1/((273+L253)-equations!$F$4)))</f>
        <v>0.17042754177611263</v>
      </c>
      <c r="M257">
        <f>equations!$C$4*EXP(equations!$D$4*(1/equations!$E$4-1/((273+M253)-equations!$F$4)))</f>
        <v>0.17042754177611263</v>
      </c>
      <c r="N257">
        <f>equations!$C$4*EXP(equations!$D$4*(1/equations!$E$4-1/((273+N253)-equations!$F$4)))</f>
        <v>0.17042754177611263</v>
      </c>
    </row>
    <row r="258" spans="1:15" ht="12.75">
      <c r="A258" t="s">
        <v>15</v>
      </c>
      <c r="B258">
        <v>1995</v>
      </c>
      <c r="C258">
        <f aca="true" t="shared" si="94" ref="C258:N258">C256*C257</f>
        <v>0.005497662637939117</v>
      </c>
      <c r="D258">
        <f t="shared" si="94"/>
        <v>0.005497662637939117</v>
      </c>
      <c r="E258">
        <f t="shared" si="94"/>
        <v>0.005497662637939117</v>
      </c>
      <c r="F258">
        <f t="shared" si="94"/>
        <v>0.005497662637939117</v>
      </c>
      <c r="G258">
        <f t="shared" si="94"/>
        <v>0.005497662637939117</v>
      </c>
      <c r="H258">
        <f t="shared" si="94"/>
        <v>0.005497662637939117</v>
      </c>
      <c r="I258">
        <f t="shared" si="94"/>
        <v>0.005497662637939117</v>
      </c>
      <c r="J258">
        <f t="shared" si="94"/>
        <v>0.005497662637939117</v>
      </c>
      <c r="K258">
        <f t="shared" si="94"/>
        <v>0.005497662637939117</v>
      </c>
      <c r="L258">
        <f t="shared" si="94"/>
        <v>0.005497662637939117</v>
      </c>
      <c r="M258">
        <f t="shared" si="94"/>
        <v>0.005497662637939117</v>
      </c>
      <c r="N258">
        <f t="shared" si="94"/>
        <v>0.005497662637939117</v>
      </c>
      <c r="O258">
        <f>AVERAGE(C258:N258)</f>
        <v>0.005497662637939118</v>
      </c>
    </row>
    <row r="259" spans="1:14" ht="12.75">
      <c r="A259" t="s">
        <v>9</v>
      </c>
      <c r="B259">
        <v>1996</v>
      </c>
      <c r="C259" s="8">
        <f>C74-C73</f>
        <v>0</v>
      </c>
      <c r="D259" s="8">
        <f aca="true" t="shared" si="95" ref="D259:N259">D74-D73</f>
        <v>0</v>
      </c>
      <c r="E259" s="8">
        <f t="shared" si="95"/>
        <v>0</v>
      </c>
      <c r="F259" s="8">
        <f t="shared" si="95"/>
        <v>0</v>
      </c>
      <c r="G259" s="8">
        <f t="shared" si="95"/>
        <v>0</v>
      </c>
      <c r="H259" s="8">
        <f t="shared" si="95"/>
        <v>0</v>
      </c>
      <c r="I259" s="8">
        <f t="shared" si="95"/>
        <v>0</v>
      </c>
      <c r="J259" s="8">
        <f t="shared" si="95"/>
        <v>0</v>
      </c>
      <c r="K259" s="8">
        <f t="shared" si="95"/>
        <v>0</v>
      </c>
      <c r="L259" s="8">
        <f t="shared" si="95"/>
        <v>0</v>
      </c>
      <c r="M259" s="8">
        <f t="shared" si="95"/>
        <v>0</v>
      </c>
      <c r="N259" s="8">
        <f t="shared" si="95"/>
        <v>0</v>
      </c>
    </row>
    <row r="260" spans="1:14" ht="12.75">
      <c r="A260" t="s">
        <v>10</v>
      </c>
      <c r="B260">
        <v>1996</v>
      </c>
      <c r="C260">
        <f>(C73+C74)/2</f>
        <v>0</v>
      </c>
      <c r="D260">
        <f aca="true" t="shared" si="96" ref="D260:N260">(D73+D74)/2</f>
        <v>0</v>
      </c>
      <c r="E260">
        <f t="shared" si="96"/>
        <v>0</v>
      </c>
      <c r="F260">
        <f t="shared" si="96"/>
        <v>0</v>
      </c>
      <c r="G260">
        <f t="shared" si="96"/>
        <v>0</v>
      </c>
      <c r="H260">
        <f t="shared" si="96"/>
        <v>0</v>
      </c>
      <c r="I260">
        <f t="shared" si="96"/>
        <v>0</v>
      </c>
      <c r="J260">
        <f t="shared" si="96"/>
        <v>0</v>
      </c>
      <c r="K260">
        <f t="shared" si="96"/>
        <v>0</v>
      </c>
      <c r="L260">
        <f t="shared" si="96"/>
        <v>0</v>
      </c>
      <c r="M260">
        <f t="shared" si="96"/>
        <v>0</v>
      </c>
      <c r="N260">
        <f t="shared" si="96"/>
        <v>0</v>
      </c>
    </row>
    <row r="261" spans="1:14" ht="12.75">
      <c r="A261" t="s">
        <v>11</v>
      </c>
      <c r="B261">
        <v>1996</v>
      </c>
      <c r="C261">
        <f>equations!$C$20*(C260+equations!$D$20)*SQRT(C259)*(C$96/equations!$E$20)</f>
        <v>0</v>
      </c>
      <c r="D261">
        <f>equations!$C$20*(D260+equations!$D$20)*SQRT(D259)*(D$96/equations!$E$20)</f>
        <v>0</v>
      </c>
      <c r="E261">
        <f>equations!$C$20*(E260+equations!$D$20)*SQRT(E259)*(E$96/equations!$E$20)</f>
        <v>0</v>
      </c>
      <c r="F261">
        <f>equations!$C$20*(F260+equations!$D$20)*SQRT(F259)*(F$96/equations!$E$20)</f>
        <v>0</v>
      </c>
      <c r="G261">
        <f>equations!$C$20*(G260+equations!$D$20)*SQRT(G259)*(G$96/equations!$E$20)</f>
        <v>0</v>
      </c>
      <c r="H261">
        <f>equations!$C$20*(H260+equations!$D$20)*SQRT(H259)*(H$96/equations!$E$20)</f>
        <v>0</v>
      </c>
      <c r="I261">
        <f>equations!$C$20*(I260+equations!$D$20)*SQRT(I259)*(I$96/equations!$E$20)</f>
        <v>0</v>
      </c>
      <c r="J261">
        <f>equations!$C$20*(J260+equations!$D$20)*SQRT(J259)*(J$96/equations!$E$20)</f>
        <v>0</v>
      </c>
      <c r="K261">
        <f>equations!$C$20*(K260+equations!$D$20)*SQRT(K259)*(K$96/equations!$E$20)</f>
        <v>0</v>
      </c>
      <c r="L261">
        <f>equations!$C$20*(L260+equations!$D$20)*SQRT(L259)*(L$96/equations!$E$20)</f>
        <v>0</v>
      </c>
      <c r="M261">
        <f>equations!$C$20*(M260+equations!$D$20)*SQRT(M259)*(M$96/equations!$E$20)</f>
        <v>0</v>
      </c>
      <c r="N261">
        <f>equations!$C$20*(N260+equations!$D$20)*SQRT(N259)*(N$96/equations!$E$20)</f>
        <v>0</v>
      </c>
    </row>
    <row r="262" spans="1:14" ht="12.75">
      <c r="A262" t="s">
        <v>12</v>
      </c>
      <c r="B262">
        <v>1996</v>
      </c>
      <c r="C262">
        <f>MAX(0.5,(C261*30)/10)*equations!$G$20</f>
        <v>0.5</v>
      </c>
      <c r="D262">
        <f>MAX(0.5,(D261*30)/10)*equations!$G$20</f>
        <v>0.5</v>
      </c>
      <c r="E262">
        <f>MAX(0.5,(E261*30)/10)*equations!$G$20</f>
        <v>0.5</v>
      </c>
      <c r="F262">
        <f>MAX(0.5,(F261*30)/10)*equations!$G$20</f>
        <v>0.5</v>
      </c>
      <c r="G262">
        <f>MAX(0.5,(G261*30)/10)*equations!$G$20</f>
        <v>0.5</v>
      </c>
      <c r="H262">
        <f>MAX(0.5,(H261*30)/10)*equations!$G$20</f>
        <v>0.5</v>
      </c>
      <c r="I262">
        <f>MAX(0.5,(I261*30)/10)*equations!$G$20</f>
        <v>0.5</v>
      </c>
      <c r="J262">
        <f>MAX(0.5,(J261*30)/10)*equations!$G$20</f>
        <v>0.5</v>
      </c>
      <c r="K262">
        <f>MAX(0.5,(K261*30)/10)*equations!$G$20</f>
        <v>0.5</v>
      </c>
      <c r="L262">
        <f>MAX(0.5,(L261*30)/10)*equations!$G$20</f>
        <v>0.5</v>
      </c>
      <c r="M262">
        <f>MAX(0.5,(M261*30)/10)*equations!$G$20</f>
        <v>0.5</v>
      </c>
      <c r="N262">
        <f>MAX(0.5,(N261*30)/10)*equations!$G$20</f>
        <v>0.5</v>
      </c>
    </row>
    <row r="263" spans="1:14" ht="12.75">
      <c r="A263" t="s">
        <v>13</v>
      </c>
      <c r="B263">
        <v>1996</v>
      </c>
      <c r="C263">
        <f>1/(1+30*EXP(-8.5*(C72/C262)))</f>
        <v>0.03225806451612903</v>
      </c>
      <c r="D263">
        <f aca="true" t="shared" si="97" ref="D263:N263">1/(1+30*EXP(-8.5*(D72/D262)))</f>
        <v>0.03225806451612903</v>
      </c>
      <c r="E263">
        <f t="shared" si="97"/>
        <v>0.03225806451612903</v>
      </c>
      <c r="F263">
        <f t="shared" si="97"/>
        <v>0.03225806451612903</v>
      </c>
      <c r="G263">
        <f t="shared" si="97"/>
        <v>0.03225806451612903</v>
      </c>
      <c r="H263">
        <f t="shared" si="97"/>
        <v>0.03225806451612903</v>
      </c>
      <c r="I263">
        <f t="shared" si="97"/>
        <v>0.03225806451612903</v>
      </c>
      <c r="J263">
        <f t="shared" si="97"/>
        <v>0.03225806451612903</v>
      </c>
      <c r="K263">
        <f t="shared" si="97"/>
        <v>0.03225806451612903</v>
      </c>
      <c r="L263">
        <f t="shared" si="97"/>
        <v>0.03225806451612903</v>
      </c>
      <c r="M263">
        <f t="shared" si="97"/>
        <v>0.03225806451612903</v>
      </c>
      <c r="N263">
        <f t="shared" si="97"/>
        <v>0.03225806451612903</v>
      </c>
    </row>
    <row r="264" spans="1:14" ht="12.75">
      <c r="A264" t="s">
        <v>14</v>
      </c>
      <c r="B264">
        <v>1996</v>
      </c>
      <c r="C264">
        <f>equations!$C$4*EXP(equations!$D$4*(1/equations!$E$4-1/((273+C260)-equations!$F$4)))</f>
        <v>0.17042754177611263</v>
      </c>
      <c r="D264">
        <f>equations!$C$4*EXP(equations!$D$4*(1/equations!$E$4-1/((273+D260)-equations!$F$4)))</f>
        <v>0.17042754177611263</v>
      </c>
      <c r="E264">
        <f>equations!$C$4*EXP(equations!$D$4*(1/equations!$E$4-1/((273+E260)-equations!$F$4)))</f>
        <v>0.17042754177611263</v>
      </c>
      <c r="F264">
        <f>equations!$C$4*EXP(equations!$D$4*(1/equations!$E$4-1/((273+F260)-equations!$F$4)))</f>
        <v>0.17042754177611263</v>
      </c>
      <c r="G264">
        <f>equations!$C$4*EXP(equations!$D$4*(1/equations!$E$4-1/((273+G260)-equations!$F$4)))</f>
        <v>0.17042754177611263</v>
      </c>
      <c r="H264">
        <f>equations!$C$4*EXP(equations!$D$4*(1/equations!$E$4-1/((273+H260)-equations!$F$4)))</f>
        <v>0.17042754177611263</v>
      </c>
      <c r="I264">
        <f>equations!$C$4*EXP(equations!$D$4*(1/equations!$E$4-1/((273+I260)-equations!$F$4)))</f>
        <v>0.17042754177611263</v>
      </c>
      <c r="J264">
        <f>equations!$C$4*EXP(equations!$D$4*(1/equations!$E$4-1/((273+J260)-equations!$F$4)))</f>
        <v>0.17042754177611263</v>
      </c>
      <c r="K264">
        <f>equations!$C$4*EXP(equations!$D$4*(1/equations!$E$4-1/((273+K260)-equations!$F$4)))</f>
        <v>0.17042754177611263</v>
      </c>
      <c r="L264">
        <f>equations!$C$4*EXP(equations!$D$4*(1/equations!$E$4-1/((273+L260)-equations!$F$4)))</f>
        <v>0.17042754177611263</v>
      </c>
      <c r="M264">
        <f>equations!$C$4*EXP(equations!$D$4*(1/equations!$E$4-1/((273+M260)-equations!$F$4)))</f>
        <v>0.17042754177611263</v>
      </c>
      <c r="N264">
        <f>equations!$C$4*EXP(equations!$D$4*(1/equations!$E$4-1/((273+N260)-equations!$F$4)))</f>
        <v>0.17042754177611263</v>
      </c>
    </row>
    <row r="265" spans="1:15" ht="12.75">
      <c r="A265" t="s">
        <v>15</v>
      </c>
      <c r="B265">
        <v>1996</v>
      </c>
      <c r="C265">
        <f aca="true" t="shared" si="98" ref="C265:N265">C263*C264</f>
        <v>0.005497662637939117</v>
      </c>
      <c r="D265">
        <f t="shared" si="98"/>
        <v>0.005497662637939117</v>
      </c>
      <c r="E265">
        <f t="shared" si="98"/>
        <v>0.005497662637939117</v>
      </c>
      <c r="F265">
        <f t="shared" si="98"/>
        <v>0.005497662637939117</v>
      </c>
      <c r="G265">
        <f t="shared" si="98"/>
        <v>0.005497662637939117</v>
      </c>
      <c r="H265">
        <f t="shared" si="98"/>
        <v>0.005497662637939117</v>
      </c>
      <c r="I265">
        <f t="shared" si="98"/>
        <v>0.005497662637939117</v>
      </c>
      <c r="J265">
        <f t="shared" si="98"/>
        <v>0.005497662637939117</v>
      </c>
      <c r="K265">
        <f t="shared" si="98"/>
        <v>0.005497662637939117</v>
      </c>
      <c r="L265">
        <f t="shared" si="98"/>
        <v>0.005497662637939117</v>
      </c>
      <c r="M265">
        <f t="shared" si="98"/>
        <v>0.005497662637939117</v>
      </c>
      <c r="N265">
        <f t="shared" si="98"/>
        <v>0.005497662637939117</v>
      </c>
      <c r="O265">
        <f>AVERAGE(C265:N265)</f>
        <v>0.005497662637939118</v>
      </c>
    </row>
    <row r="266" spans="1:14" ht="12.75">
      <c r="A266" t="s">
        <v>9</v>
      </c>
      <c r="B266">
        <v>1997</v>
      </c>
      <c r="C266" s="8">
        <f>C77-C76</f>
        <v>0</v>
      </c>
      <c r="D266" s="8">
        <f aca="true" t="shared" si="99" ref="D266:N266">D77-D76</f>
        <v>0</v>
      </c>
      <c r="E266" s="8">
        <f t="shared" si="99"/>
        <v>0</v>
      </c>
      <c r="F266" s="8">
        <f t="shared" si="99"/>
        <v>0</v>
      </c>
      <c r="G266" s="8">
        <f t="shared" si="99"/>
        <v>0</v>
      </c>
      <c r="H266" s="8">
        <f t="shared" si="99"/>
        <v>0</v>
      </c>
      <c r="I266" s="8">
        <f t="shared" si="99"/>
        <v>0</v>
      </c>
      <c r="J266" s="8">
        <f t="shared" si="99"/>
        <v>0</v>
      </c>
      <c r="K266" s="8">
        <f t="shared" si="99"/>
        <v>0</v>
      </c>
      <c r="L266" s="8">
        <f t="shared" si="99"/>
        <v>0</v>
      </c>
      <c r="M266" s="8">
        <f t="shared" si="99"/>
        <v>0</v>
      </c>
      <c r="N266" s="8">
        <f t="shared" si="99"/>
        <v>0</v>
      </c>
    </row>
    <row r="267" spans="1:14" ht="12.75">
      <c r="A267" t="s">
        <v>10</v>
      </c>
      <c r="B267">
        <v>1997</v>
      </c>
      <c r="C267">
        <f>(C76+C77)/2</f>
        <v>0</v>
      </c>
      <c r="D267">
        <f aca="true" t="shared" si="100" ref="D267:N267">(D76+D77)/2</f>
        <v>0</v>
      </c>
      <c r="E267">
        <f t="shared" si="100"/>
        <v>0</v>
      </c>
      <c r="F267">
        <f t="shared" si="100"/>
        <v>0</v>
      </c>
      <c r="G267">
        <f t="shared" si="100"/>
        <v>0</v>
      </c>
      <c r="H267">
        <f t="shared" si="100"/>
        <v>0</v>
      </c>
      <c r="I267">
        <f t="shared" si="100"/>
        <v>0</v>
      </c>
      <c r="J267">
        <f t="shared" si="100"/>
        <v>0</v>
      </c>
      <c r="K267">
        <f t="shared" si="100"/>
        <v>0</v>
      </c>
      <c r="L267">
        <f t="shared" si="100"/>
        <v>0</v>
      </c>
      <c r="M267">
        <f t="shared" si="100"/>
        <v>0</v>
      </c>
      <c r="N267">
        <f t="shared" si="100"/>
        <v>0</v>
      </c>
    </row>
    <row r="268" spans="1:14" ht="12.75">
      <c r="A268" t="s">
        <v>11</v>
      </c>
      <c r="B268">
        <v>1997</v>
      </c>
      <c r="C268">
        <f>equations!$C$20*(C267+equations!$D$20)*SQRT(C266)*(C$96/equations!$E$20)</f>
        <v>0</v>
      </c>
      <c r="D268">
        <f>equations!$C$20*(D267+equations!$D$20)*SQRT(D266)*(D$96/equations!$E$20)</f>
        <v>0</v>
      </c>
      <c r="E268">
        <f>equations!$C$20*(E267+equations!$D$20)*SQRT(E266)*(E$96/equations!$E$20)</f>
        <v>0</v>
      </c>
      <c r="F268">
        <f>equations!$C$20*(F267+equations!$D$20)*SQRT(F266)*(F$96/equations!$E$20)</f>
        <v>0</v>
      </c>
      <c r="G268">
        <f>equations!$C$20*(G267+equations!$D$20)*SQRT(G266)*(G$96/equations!$E$20)</f>
        <v>0</v>
      </c>
      <c r="H268">
        <f>equations!$C$20*(H267+equations!$D$20)*SQRT(H266)*(H$96/equations!$E$20)</f>
        <v>0</v>
      </c>
      <c r="I268">
        <f>equations!$C$20*(I267+equations!$D$20)*SQRT(I266)*(I$96/equations!$E$20)</f>
        <v>0</v>
      </c>
      <c r="J268">
        <f>equations!$C$20*(J267+equations!$D$20)*SQRT(J266)*(J$96/equations!$E$20)</f>
        <v>0</v>
      </c>
      <c r="K268">
        <f>equations!$C$20*(K267+equations!$D$20)*SQRT(K266)*(K$96/equations!$E$20)</f>
        <v>0</v>
      </c>
      <c r="L268">
        <f>equations!$C$20*(L267+equations!$D$20)*SQRT(L266)*(L$96/equations!$E$20)</f>
        <v>0</v>
      </c>
      <c r="M268">
        <f>equations!$C$20*(M267+equations!$D$20)*SQRT(M266)*(M$96/equations!$E$20)</f>
        <v>0</v>
      </c>
      <c r="N268">
        <f>equations!$C$20*(N267+equations!$D$20)*SQRT(N266)*(N$96/equations!$E$20)</f>
        <v>0</v>
      </c>
    </row>
    <row r="269" spans="1:14" ht="12.75">
      <c r="A269" t="s">
        <v>12</v>
      </c>
      <c r="B269">
        <v>1997</v>
      </c>
      <c r="C269">
        <f>MAX(0.5,(C268*30)/10)*equations!$G$20</f>
        <v>0.5</v>
      </c>
      <c r="D269">
        <f>MAX(0.5,(D268*30)/10)*equations!$G$20</f>
        <v>0.5</v>
      </c>
      <c r="E269">
        <f>MAX(0.5,(E268*30)/10)*equations!$G$20</f>
        <v>0.5</v>
      </c>
      <c r="F269">
        <f>MAX(0.5,(F268*30)/10)*equations!$G$20</f>
        <v>0.5</v>
      </c>
      <c r="G269">
        <f>MAX(0.5,(G268*30)/10)*equations!$G$20</f>
        <v>0.5</v>
      </c>
      <c r="H269">
        <f>MAX(0.5,(H268*30)/10)*equations!$G$20</f>
        <v>0.5</v>
      </c>
      <c r="I269">
        <f>MAX(0.5,(I268*30)/10)*equations!$G$20</f>
        <v>0.5</v>
      </c>
      <c r="J269">
        <f>MAX(0.5,(J268*30)/10)*equations!$G$20</f>
        <v>0.5</v>
      </c>
      <c r="K269">
        <f>MAX(0.5,(K268*30)/10)*equations!$G$20</f>
        <v>0.5</v>
      </c>
      <c r="L269">
        <f>MAX(0.5,(L268*30)/10)*equations!$G$20</f>
        <v>0.5</v>
      </c>
      <c r="M269">
        <f>MAX(0.5,(M268*30)/10)*equations!$G$20</f>
        <v>0.5</v>
      </c>
      <c r="N269">
        <f>MAX(0.5,(N268*30)/10)*equations!$G$20</f>
        <v>0.5</v>
      </c>
    </row>
    <row r="270" spans="1:14" ht="12.75">
      <c r="A270" t="s">
        <v>13</v>
      </c>
      <c r="B270">
        <v>1997</v>
      </c>
      <c r="C270">
        <f>1/(1+30*EXP(-8.5*(C75/C269)))</f>
        <v>0.03225806451612903</v>
      </c>
      <c r="D270">
        <f aca="true" t="shared" si="101" ref="D270:N270">1/(1+30*EXP(-8.5*(D75/D269)))</f>
        <v>0.03225806451612903</v>
      </c>
      <c r="E270">
        <f t="shared" si="101"/>
        <v>0.03225806451612903</v>
      </c>
      <c r="F270">
        <f t="shared" si="101"/>
        <v>0.03225806451612903</v>
      </c>
      <c r="G270">
        <f t="shared" si="101"/>
        <v>0.03225806451612903</v>
      </c>
      <c r="H270">
        <f t="shared" si="101"/>
        <v>0.03225806451612903</v>
      </c>
      <c r="I270">
        <f t="shared" si="101"/>
        <v>0.03225806451612903</v>
      </c>
      <c r="J270">
        <f t="shared" si="101"/>
        <v>0.03225806451612903</v>
      </c>
      <c r="K270">
        <f t="shared" si="101"/>
        <v>0.03225806451612903</v>
      </c>
      <c r="L270">
        <f t="shared" si="101"/>
        <v>0.03225806451612903</v>
      </c>
      <c r="M270">
        <f t="shared" si="101"/>
        <v>0.03225806451612903</v>
      </c>
      <c r="N270">
        <f t="shared" si="101"/>
        <v>0.03225806451612903</v>
      </c>
    </row>
    <row r="271" spans="1:14" ht="12.75">
      <c r="A271" t="s">
        <v>14</v>
      </c>
      <c r="B271">
        <v>1997</v>
      </c>
      <c r="C271">
        <f>equations!$C$4*EXP(equations!$D$4*(1/equations!$E$4-1/((273+C267)-equations!$F$4)))</f>
        <v>0.17042754177611263</v>
      </c>
      <c r="D271">
        <f>equations!$C$4*EXP(equations!$D$4*(1/equations!$E$4-1/((273+D267)-equations!$F$4)))</f>
        <v>0.17042754177611263</v>
      </c>
      <c r="E271">
        <f>equations!$C$4*EXP(equations!$D$4*(1/equations!$E$4-1/((273+E267)-equations!$F$4)))</f>
        <v>0.17042754177611263</v>
      </c>
      <c r="F271">
        <f>equations!$C$4*EXP(equations!$D$4*(1/equations!$E$4-1/((273+F267)-equations!$F$4)))</f>
        <v>0.17042754177611263</v>
      </c>
      <c r="G271">
        <f>equations!$C$4*EXP(equations!$D$4*(1/equations!$E$4-1/((273+G267)-equations!$F$4)))</f>
        <v>0.17042754177611263</v>
      </c>
      <c r="H271">
        <f>equations!$C$4*EXP(equations!$D$4*(1/equations!$E$4-1/((273+H267)-equations!$F$4)))</f>
        <v>0.17042754177611263</v>
      </c>
      <c r="I271">
        <f>equations!$C$4*EXP(equations!$D$4*(1/equations!$E$4-1/((273+I267)-equations!$F$4)))</f>
        <v>0.17042754177611263</v>
      </c>
      <c r="J271">
        <f>equations!$C$4*EXP(equations!$D$4*(1/equations!$E$4-1/((273+J267)-equations!$F$4)))</f>
        <v>0.17042754177611263</v>
      </c>
      <c r="K271">
        <f>equations!$C$4*EXP(equations!$D$4*(1/equations!$E$4-1/((273+K267)-equations!$F$4)))</f>
        <v>0.17042754177611263</v>
      </c>
      <c r="L271">
        <f>equations!$C$4*EXP(equations!$D$4*(1/equations!$E$4-1/((273+L267)-equations!$F$4)))</f>
        <v>0.17042754177611263</v>
      </c>
      <c r="M271">
        <f>equations!$C$4*EXP(equations!$D$4*(1/equations!$E$4-1/((273+M267)-equations!$F$4)))</f>
        <v>0.17042754177611263</v>
      </c>
      <c r="N271">
        <f>equations!$C$4*EXP(equations!$D$4*(1/equations!$E$4-1/((273+N267)-equations!$F$4)))</f>
        <v>0.17042754177611263</v>
      </c>
    </row>
    <row r="272" spans="1:15" ht="12.75">
      <c r="A272" t="s">
        <v>15</v>
      </c>
      <c r="B272">
        <v>1997</v>
      </c>
      <c r="C272">
        <f aca="true" t="shared" si="102" ref="C272:N272">C270*C271</f>
        <v>0.005497662637939117</v>
      </c>
      <c r="D272">
        <f t="shared" si="102"/>
        <v>0.005497662637939117</v>
      </c>
      <c r="E272">
        <f t="shared" si="102"/>
        <v>0.005497662637939117</v>
      </c>
      <c r="F272">
        <f t="shared" si="102"/>
        <v>0.005497662637939117</v>
      </c>
      <c r="G272">
        <f t="shared" si="102"/>
        <v>0.005497662637939117</v>
      </c>
      <c r="H272">
        <f t="shared" si="102"/>
        <v>0.005497662637939117</v>
      </c>
      <c r="I272">
        <f t="shared" si="102"/>
        <v>0.005497662637939117</v>
      </c>
      <c r="J272">
        <f t="shared" si="102"/>
        <v>0.005497662637939117</v>
      </c>
      <c r="K272">
        <f t="shared" si="102"/>
        <v>0.005497662637939117</v>
      </c>
      <c r="L272">
        <f t="shared" si="102"/>
        <v>0.005497662637939117</v>
      </c>
      <c r="M272">
        <f t="shared" si="102"/>
        <v>0.005497662637939117</v>
      </c>
      <c r="N272">
        <f t="shared" si="102"/>
        <v>0.005497662637939117</v>
      </c>
      <c r="O272">
        <f>AVERAGE(C272:N272)</f>
        <v>0.005497662637939118</v>
      </c>
    </row>
    <row r="273" spans="1:14" ht="12.75">
      <c r="A273" t="s">
        <v>9</v>
      </c>
      <c r="B273">
        <v>1998</v>
      </c>
      <c r="C273" s="8">
        <f aca="true" t="shared" si="103" ref="C273:N273">C80-C79</f>
        <v>0</v>
      </c>
      <c r="D273" s="8">
        <f t="shared" si="103"/>
        <v>0</v>
      </c>
      <c r="E273" s="8">
        <f t="shared" si="103"/>
        <v>0</v>
      </c>
      <c r="F273" s="8">
        <f t="shared" si="103"/>
        <v>0</v>
      </c>
      <c r="G273" s="8">
        <f t="shared" si="103"/>
        <v>0</v>
      </c>
      <c r="H273" s="8">
        <f t="shared" si="103"/>
        <v>0</v>
      </c>
      <c r="I273" s="8">
        <f t="shared" si="103"/>
        <v>0</v>
      </c>
      <c r="J273" s="8">
        <f t="shared" si="103"/>
        <v>0</v>
      </c>
      <c r="K273" s="8">
        <f t="shared" si="103"/>
        <v>0</v>
      </c>
      <c r="L273" s="8">
        <f t="shared" si="103"/>
        <v>0</v>
      </c>
      <c r="M273" s="8">
        <f t="shared" si="103"/>
        <v>0</v>
      </c>
      <c r="N273" s="8">
        <f t="shared" si="103"/>
        <v>0</v>
      </c>
    </row>
    <row r="274" spans="1:14" ht="12.75">
      <c r="A274" t="s">
        <v>10</v>
      </c>
      <c r="B274">
        <v>1998</v>
      </c>
      <c r="C274">
        <f aca="true" t="shared" si="104" ref="C274:N274">(C79+C80)/2</f>
        <v>0</v>
      </c>
      <c r="D274">
        <f t="shared" si="104"/>
        <v>0</v>
      </c>
      <c r="E274">
        <f t="shared" si="104"/>
        <v>0</v>
      </c>
      <c r="F274">
        <f t="shared" si="104"/>
        <v>0</v>
      </c>
      <c r="G274">
        <f t="shared" si="104"/>
        <v>0</v>
      </c>
      <c r="H274">
        <f t="shared" si="104"/>
        <v>0</v>
      </c>
      <c r="I274">
        <f t="shared" si="104"/>
        <v>0</v>
      </c>
      <c r="J274">
        <f t="shared" si="104"/>
        <v>0</v>
      </c>
      <c r="K274">
        <f t="shared" si="104"/>
        <v>0</v>
      </c>
      <c r="L274">
        <f t="shared" si="104"/>
        <v>0</v>
      </c>
      <c r="M274">
        <f t="shared" si="104"/>
        <v>0</v>
      </c>
      <c r="N274">
        <f t="shared" si="104"/>
        <v>0</v>
      </c>
    </row>
    <row r="275" spans="1:14" ht="12.75">
      <c r="A275" t="s">
        <v>11</v>
      </c>
      <c r="B275">
        <v>1998</v>
      </c>
      <c r="C275">
        <f>equations!$C$20*(C274+equations!$D$20)*SQRT(C273)*(C$96/equations!$E$20)</f>
        <v>0</v>
      </c>
      <c r="D275">
        <f>equations!$C$20*(D274+equations!$D$20)*SQRT(D273)*(D$96/equations!$E$20)</f>
        <v>0</v>
      </c>
      <c r="E275">
        <f>equations!$C$20*(E274+equations!$D$20)*SQRT(E273)*(E$96/equations!$E$20)</f>
        <v>0</v>
      </c>
      <c r="F275">
        <f>equations!$C$20*(F274+equations!$D$20)*SQRT(F273)*(F$96/equations!$E$20)</f>
        <v>0</v>
      </c>
      <c r="G275">
        <f>equations!$C$20*(G274+equations!$D$20)*SQRT(G273)*(G$96/equations!$E$20)</f>
        <v>0</v>
      </c>
      <c r="H275">
        <f>equations!$C$20*(H274+equations!$D$20)*SQRT(H273)*(H$96/equations!$E$20)</f>
        <v>0</v>
      </c>
      <c r="I275">
        <f>equations!$C$20*(I274+equations!$D$20)*SQRT(I273)*(I$96/equations!$E$20)</f>
        <v>0</v>
      </c>
      <c r="J275">
        <f>equations!$C$20*(J274+equations!$D$20)*SQRT(J273)*(J$96/equations!$E$20)</f>
        <v>0</v>
      </c>
      <c r="K275">
        <f>equations!$C$20*(K274+equations!$D$20)*SQRT(K273)*(K$96/equations!$E$20)</f>
        <v>0</v>
      </c>
      <c r="L275">
        <f>equations!$C$20*(L274+equations!$D$20)*SQRT(L273)*(L$96/equations!$E$20)</f>
        <v>0</v>
      </c>
      <c r="M275">
        <f>equations!$C$20*(M274+equations!$D$20)*SQRT(M273)*(M$96/equations!$E$20)</f>
        <v>0</v>
      </c>
      <c r="N275">
        <f>equations!$C$20*(N274+equations!$D$20)*SQRT(N273)*(N$96/equations!$E$20)</f>
        <v>0</v>
      </c>
    </row>
    <row r="276" spans="1:14" ht="12.75">
      <c r="A276" t="s">
        <v>12</v>
      </c>
      <c r="B276">
        <v>1998</v>
      </c>
      <c r="C276">
        <f>MAX(0.5,(C275*30)/10)*equations!$G$20</f>
        <v>0.5</v>
      </c>
      <c r="D276">
        <f>MAX(0.5,(D275*30)/10)*equations!$G$20</f>
        <v>0.5</v>
      </c>
      <c r="E276">
        <f>MAX(0.5,(E275*30)/10)*equations!$G$20</f>
        <v>0.5</v>
      </c>
      <c r="F276">
        <f>MAX(0.5,(F275*30)/10)*equations!$G$20</f>
        <v>0.5</v>
      </c>
      <c r="G276">
        <f>MAX(0.5,(G275*30)/10)*equations!$G$20</f>
        <v>0.5</v>
      </c>
      <c r="H276">
        <f>MAX(0.5,(H275*30)/10)*equations!$G$20</f>
        <v>0.5</v>
      </c>
      <c r="I276">
        <f>MAX(0.5,(I275*30)/10)*equations!$G$20</f>
        <v>0.5</v>
      </c>
      <c r="J276">
        <f>MAX(0.5,(J275*30)/10)*equations!$G$20</f>
        <v>0.5</v>
      </c>
      <c r="K276">
        <f>MAX(0.5,(K275*30)/10)*equations!$G$20</f>
        <v>0.5</v>
      </c>
      <c r="L276">
        <f>MAX(0.5,(L275*30)/10)*equations!$G$20</f>
        <v>0.5</v>
      </c>
      <c r="M276">
        <f>MAX(0.5,(M275*30)/10)*equations!$G$20</f>
        <v>0.5</v>
      </c>
      <c r="N276">
        <f>MAX(0.5,(N275*30)/10)*equations!$G$20</f>
        <v>0.5</v>
      </c>
    </row>
    <row r="277" spans="1:14" ht="12.75">
      <c r="A277" t="s">
        <v>13</v>
      </c>
      <c r="B277">
        <v>1998</v>
      </c>
      <c r="C277">
        <f aca="true" t="shared" si="105" ref="C277:N277">1/(1+30*EXP(-8.5*(C78/C276)))</f>
        <v>0.03225806451612903</v>
      </c>
      <c r="D277">
        <f t="shared" si="105"/>
        <v>0.03225806451612903</v>
      </c>
      <c r="E277">
        <f t="shared" si="105"/>
        <v>0.03225806451612903</v>
      </c>
      <c r="F277">
        <f t="shared" si="105"/>
        <v>0.03225806451612903</v>
      </c>
      <c r="G277">
        <f t="shared" si="105"/>
        <v>0.03225806451612903</v>
      </c>
      <c r="H277">
        <f t="shared" si="105"/>
        <v>0.03225806451612903</v>
      </c>
      <c r="I277">
        <f t="shared" si="105"/>
        <v>0.03225806451612903</v>
      </c>
      <c r="J277">
        <f t="shared" si="105"/>
        <v>0.03225806451612903</v>
      </c>
      <c r="K277">
        <f t="shared" si="105"/>
        <v>0.03225806451612903</v>
      </c>
      <c r="L277">
        <f t="shared" si="105"/>
        <v>0.03225806451612903</v>
      </c>
      <c r="M277">
        <f t="shared" si="105"/>
        <v>0.03225806451612903</v>
      </c>
      <c r="N277">
        <f t="shared" si="105"/>
        <v>0.03225806451612903</v>
      </c>
    </row>
    <row r="278" spans="1:14" ht="12.75">
      <c r="A278" t="s">
        <v>14</v>
      </c>
      <c r="B278">
        <v>1998</v>
      </c>
      <c r="C278">
        <f>equations!$C$4*EXP(equations!$D$4*(1/equations!$E$4-1/((273+C274)-equations!$F$4)))</f>
        <v>0.17042754177611263</v>
      </c>
      <c r="D278">
        <f>equations!$C$4*EXP(equations!$D$4*(1/equations!$E$4-1/((273+D274)-equations!$F$4)))</f>
        <v>0.17042754177611263</v>
      </c>
      <c r="E278">
        <f>equations!$C$4*EXP(equations!$D$4*(1/equations!$E$4-1/((273+E274)-equations!$F$4)))</f>
        <v>0.17042754177611263</v>
      </c>
      <c r="F278">
        <f>equations!$C$4*EXP(equations!$D$4*(1/equations!$E$4-1/((273+F274)-equations!$F$4)))</f>
        <v>0.17042754177611263</v>
      </c>
      <c r="G278">
        <f>equations!$C$4*EXP(equations!$D$4*(1/equations!$E$4-1/((273+G274)-equations!$F$4)))</f>
        <v>0.17042754177611263</v>
      </c>
      <c r="H278">
        <f>equations!$C$4*EXP(equations!$D$4*(1/equations!$E$4-1/((273+H274)-equations!$F$4)))</f>
        <v>0.17042754177611263</v>
      </c>
      <c r="I278">
        <f>equations!$C$4*EXP(equations!$D$4*(1/equations!$E$4-1/((273+I274)-equations!$F$4)))</f>
        <v>0.17042754177611263</v>
      </c>
      <c r="J278">
        <f>equations!$C$4*EXP(equations!$D$4*(1/equations!$E$4-1/((273+J274)-equations!$F$4)))</f>
        <v>0.17042754177611263</v>
      </c>
      <c r="K278">
        <f>equations!$C$4*EXP(equations!$D$4*(1/equations!$E$4-1/((273+K274)-equations!$F$4)))</f>
        <v>0.17042754177611263</v>
      </c>
      <c r="L278">
        <f>equations!$C$4*EXP(equations!$D$4*(1/equations!$E$4-1/((273+L274)-equations!$F$4)))</f>
        <v>0.17042754177611263</v>
      </c>
      <c r="M278">
        <f>equations!$C$4*EXP(equations!$D$4*(1/equations!$E$4-1/((273+M274)-equations!$F$4)))</f>
        <v>0.17042754177611263</v>
      </c>
      <c r="N278">
        <f>equations!$C$4*EXP(equations!$D$4*(1/equations!$E$4-1/((273+N274)-equations!$F$4)))</f>
        <v>0.17042754177611263</v>
      </c>
    </row>
    <row r="279" spans="1:15" ht="12.75">
      <c r="A279" t="s">
        <v>15</v>
      </c>
      <c r="B279">
        <v>1998</v>
      </c>
      <c r="C279">
        <f aca="true" t="shared" si="106" ref="C279:N279">C277*C278</f>
        <v>0.005497662637939117</v>
      </c>
      <c r="D279">
        <f t="shared" si="106"/>
        <v>0.005497662637939117</v>
      </c>
      <c r="E279">
        <f t="shared" si="106"/>
        <v>0.005497662637939117</v>
      </c>
      <c r="F279">
        <f t="shared" si="106"/>
        <v>0.005497662637939117</v>
      </c>
      <c r="G279">
        <f t="shared" si="106"/>
        <v>0.005497662637939117</v>
      </c>
      <c r="H279">
        <f t="shared" si="106"/>
        <v>0.005497662637939117</v>
      </c>
      <c r="I279">
        <f t="shared" si="106"/>
        <v>0.005497662637939117</v>
      </c>
      <c r="J279">
        <f t="shared" si="106"/>
        <v>0.005497662637939117</v>
      </c>
      <c r="K279">
        <f t="shared" si="106"/>
        <v>0.005497662637939117</v>
      </c>
      <c r="L279">
        <f t="shared" si="106"/>
        <v>0.005497662637939117</v>
      </c>
      <c r="M279">
        <f t="shared" si="106"/>
        <v>0.005497662637939117</v>
      </c>
      <c r="N279">
        <f t="shared" si="106"/>
        <v>0.005497662637939117</v>
      </c>
      <c r="O279">
        <f>AVERAGE(C279:N279)</f>
        <v>0.005497662637939118</v>
      </c>
    </row>
    <row r="280" spans="1:14" ht="12.75">
      <c r="A280" t="s">
        <v>9</v>
      </c>
      <c r="B280">
        <v>1999</v>
      </c>
      <c r="C280" s="8">
        <f aca="true" t="shared" si="107" ref="C280:N280">C83-C82</f>
        <v>0</v>
      </c>
      <c r="D280" s="8">
        <f t="shared" si="107"/>
        <v>0</v>
      </c>
      <c r="E280" s="8">
        <f t="shared" si="107"/>
        <v>0</v>
      </c>
      <c r="F280" s="8">
        <f t="shared" si="107"/>
        <v>0</v>
      </c>
      <c r="G280" s="8">
        <f t="shared" si="107"/>
        <v>0</v>
      </c>
      <c r="H280" s="8">
        <f t="shared" si="107"/>
        <v>0</v>
      </c>
      <c r="I280" s="8">
        <f t="shared" si="107"/>
        <v>0</v>
      </c>
      <c r="J280" s="8">
        <f t="shared" si="107"/>
        <v>0</v>
      </c>
      <c r="K280" s="8">
        <f t="shared" si="107"/>
        <v>0</v>
      </c>
      <c r="L280" s="8">
        <f t="shared" si="107"/>
        <v>0</v>
      </c>
      <c r="M280" s="8">
        <f t="shared" si="107"/>
        <v>0</v>
      </c>
      <c r="N280" s="8">
        <f t="shared" si="107"/>
        <v>0</v>
      </c>
    </row>
    <row r="281" spans="1:14" ht="12.75">
      <c r="A281" t="s">
        <v>10</v>
      </c>
      <c r="B281">
        <v>1999</v>
      </c>
      <c r="C281">
        <f aca="true" t="shared" si="108" ref="C281:N281">(C82+C83)/2</f>
        <v>0</v>
      </c>
      <c r="D281">
        <f t="shared" si="108"/>
        <v>0</v>
      </c>
      <c r="E281">
        <f t="shared" si="108"/>
        <v>0</v>
      </c>
      <c r="F281">
        <f t="shared" si="108"/>
        <v>0</v>
      </c>
      <c r="G281">
        <f t="shared" si="108"/>
        <v>0</v>
      </c>
      <c r="H281">
        <f t="shared" si="108"/>
        <v>0</v>
      </c>
      <c r="I281">
        <f t="shared" si="108"/>
        <v>0</v>
      </c>
      <c r="J281">
        <f t="shared" si="108"/>
        <v>0</v>
      </c>
      <c r="K281">
        <f t="shared" si="108"/>
        <v>0</v>
      </c>
      <c r="L281">
        <f t="shared" si="108"/>
        <v>0</v>
      </c>
      <c r="M281">
        <f t="shared" si="108"/>
        <v>0</v>
      </c>
      <c r="N281">
        <f t="shared" si="108"/>
        <v>0</v>
      </c>
    </row>
    <row r="282" spans="1:29" ht="12.75">
      <c r="A282" t="s">
        <v>11</v>
      </c>
      <c r="B282">
        <v>1999</v>
      </c>
      <c r="C282">
        <f>equations!$C$20*(C281+equations!$D$20)*SQRT(C280)*(C$96/equations!$E$20)</f>
        <v>0</v>
      </c>
      <c r="D282">
        <f>equations!$C$20*(D281+equations!$D$20)*SQRT(D280)*(D$96/equations!$E$20)</f>
        <v>0</v>
      </c>
      <c r="E282">
        <f>equations!$C$20*(E281+equations!$D$20)*SQRT(E280)*(E$96/equations!$E$20)</f>
        <v>0</v>
      </c>
      <c r="F282">
        <f>equations!$C$20*(F281+equations!$D$20)*SQRT(F280)*(F$96/equations!$E$20)</f>
        <v>0</v>
      </c>
      <c r="G282">
        <f>equations!$C$20*(G281+equations!$D$20)*SQRT(G280)*(G$96/equations!$E$20)</f>
        <v>0</v>
      </c>
      <c r="H282">
        <f>equations!$C$20*(H281+equations!$D$20)*SQRT(H280)*(H$96/equations!$E$20)</f>
        <v>0</v>
      </c>
      <c r="I282">
        <f>equations!$C$20*(I281+equations!$D$20)*SQRT(I280)*(I$96/equations!$E$20)</f>
        <v>0</v>
      </c>
      <c r="J282">
        <f>equations!$C$20*(J281+equations!$D$20)*SQRT(J280)*(J$96/equations!$E$20)</f>
        <v>0</v>
      </c>
      <c r="K282">
        <f>equations!$C$20*(K281+equations!$D$20)*SQRT(K280)*(K$96/equations!$E$20)</f>
        <v>0</v>
      </c>
      <c r="L282">
        <f>equations!$C$20*(L281+equations!$D$20)*SQRT(L280)*(L$96/equations!$E$20)</f>
        <v>0</v>
      </c>
      <c r="M282">
        <f>equations!$C$20*(M281+equations!$D$20)*SQRT(M280)*(M$96/equations!$E$20)</f>
        <v>0</v>
      </c>
      <c r="N282">
        <f>equations!$C$20*(N281+equations!$D$20)*SQRT(N280)*(N$96/equations!$E$20)</f>
        <v>0</v>
      </c>
      <c r="R282" s="8"/>
      <c r="S282" s="8"/>
      <c r="T282" s="8"/>
      <c r="U282" s="8"/>
      <c r="V282" s="8"/>
      <c r="W282" s="8"/>
      <c r="X282" s="8"/>
      <c r="Y282" s="8"/>
      <c r="Z282" s="8"/>
      <c r="AA282" s="8"/>
      <c r="AB282" s="8"/>
      <c r="AC282" s="8"/>
    </row>
    <row r="283" spans="1:29" ht="12.75">
      <c r="A283" t="s">
        <v>12</v>
      </c>
      <c r="B283">
        <v>1999</v>
      </c>
      <c r="C283">
        <f>MAX(0.5,(C282*30)/10)*equations!$G$20</f>
        <v>0.5</v>
      </c>
      <c r="D283">
        <f>MAX(0.5,(D282*30)/10)*equations!$G$20</f>
        <v>0.5</v>
      </c>
      <c r="E283">
        <f>MAX(0.5,(E282*30)/10)*equations!$G$20</f>
        <v>0.5</v>
      </c>
      <c r="F283">
        <f>MAX(0.5,(F282*30)/10)*equations!$G$20</f>
        <v>0.5</v>
      </c>
      <c r="G283">
        <f>MAX(0.5,(G282*30)/10)*equations!$G$20</f>
        <v>0.5</v>
      </c>
      <c r="H283">
        <f>MAX(0.5,(H282*30)/10)*equations!$G$20</f>
        <v>0.5</v>
      </c>
      <c r="I283">
        <f>MAX(0.5,(I282*30)/10)*equations!$G$20</f>
        <v>0.5</v>
      </c>
      <c r="J283">
        <f>MAX(0.5,(J282*30)/10)*equations!$G$20</f>
        <v>0.5</v>
      </c>
      <c r="K283">
        <f>MAX(0.5,(K282*30)/10)*equations!$G$20</f>
        <v>0.5</v>
      </c>
      <c r="L283">
        <f>MAX(0.5,(L282*30)/10)*equations!$G$20</f>
        <v>0.5</v>
      </c>
      <c r="M283">
        <f>MAX(0.5,(M282*30)/10)*equations!$G$20</f>
        <v>0.5</v>
      </c>
      <c r="N283">
        <f>MAX(0.5,(N282*30)/10)*equations!$G$20</f>
        <v>0.5</v>
      </c>
      <c r="R283" s="8"/>
      <c r="S283" s="8"/>
      <c r="T283" s="8"/>
      <c r="U283" s="8"/>
      <c r="V283" s="8"/>
      <c r="W283" s="8"/>
      <c r="X283" s="8"/>
      <c r="Y283" s="8"/>
      <c r="Z283" s="8"/>
      <c r="AA283" s="8"/>
      <c r="AB283" s="8"/>
      <c r="AC283" s="8"/>
    </row>
    <row r="284" spans="1:29" ht="12.75">
      <c r="A284" t="s">
        <v>13</v>
      </c>
      <c r="B284">
        <v>1999</v>
      </c>
      <c r="C284">
        <f aca="true" t="shared" si="109" ref="C284:N284">1/(1+30*EXP(-8.5*(C81/C283)))</f>
        <v>0.03225806451612903</v>
      </c>
      <c r="D284">
        <f t="shared" si="109"/>
        <v>0.03225806451612903</v>
      </c>
      <c r="E284">
        <f t="shared" si="109"/>
        <v>0.03225806451612903</v>
      </c>
      <c r="F284">
        <f t="shared" si="109"/>
        <v>0.03225806451612903</v>
      </c>
      <c r="G284">
        <f t="shared" si="109"/>
        <v>0.03225806451612903</v>
      </c>
      <c r="H284">
        <f t="shared" si="109"/>
        <v>0.03225806451612903</v>
      </c>
      <c r="I284">
        <f t="shared" si="109"/>
        <v>0.03225806451612903</v>
      </c>
      <c r="J284">
        <f t="shared" si="109"/>
        <v>0.03225806451612903</v>
      </c>
      <c r="K284">
        <f t="shared" si="109"/>
        <v>0.03225806451612903</v>
      </c>
      <c r="L284">
        <f t="shared" si="109"/>
        <v>0.03225806451612903</v>
      </c>
      <c r="M284">
        <f t="shared" si="109"/>
        <v>0.03225806451612903</v>
      </c>
      <c r="N284">
        <f t="shared" si="109"/>
        <v>0.03225806451612903</v>
      </c>
      <c r="R284" s="8"/>
      <c r="S284" s="8"/>
      <c r="T284" s="8"/>
      <c r="U284" s="8"/>
      <c r="V284" s="8"/>
      <c r="W284" s="8"/>
      <c r="X284" s="8"/>
      <c r="Y284" s="8"/>
      <c r="Z284" s="8"/>
      <c r="AA284" s="8"/>
      <c r="AB284" s="8"/>
      <c r="AC284" s="8"/>
    </row>
    <row r="285" spans="1:29" ht="12.75">
      <c r="A285" t="s">
        <v>14</v>
      </c>
      <c r="B285">
        <v>1999</v>
      </c>
      <c r="C285">
        <f>equations!$C$4*EXP(equations!$D$4*(1/equations!$E$4-1/((273+C281)-equations!$F$4)))</f>
        <v>0.17042754177611263</v>
      </c>
      <c r="D285">
        <f>equations!$C$4*EXP(equations!$D$4*(1/equations!$E$4-1/((273+D281)-equations!$F$4)))</f>
        <v>0.17042754177611263</v>
      </c>
      <c r="E285">
        <f>equations!$C$4*EXP(equations!$D$4*(1/equations!$E$4-1/((273+E281)-equations!$F$4)))</f>
        <v>0.17042754177611263</v>
      </c>
      <c r="F285">
        <f>equations!$C$4*EXP(equations!$D$4*(1/equations!$E$4-1/((273+F281)-equations!$F$4)))</f>
        <v>0.17042754177611263</v>
      </c>
      <c r="G285">
        <f>equations!$C$4*EXP(equations!$D$4*(1/equations!$E$4-1/((273+G281)-equations!$F$4)))</f>
        <v>0.17042754177611263</v>
      </c>
      <c r="H285">
        <f>equations!$C$4*EXP(equations!$D$4*(1/equations!$E$4-1/((273+H281)-equations!$F$4)))</f>
        <v>0.17042754177611263</v>
      </c>
      <c r="I285">
        <f>equations!$C$4*EXP(equations!$D$4*(1/equations!$E$4-1/((273+I281)-equations!$F$4)))</f>
        <v>0.17042754177611263</v>
      </c>
      <c r="J285">
        <f>equations!$C$4*EXP(equations!$D$4*(1/equations!$E$4-1/((273+J281)-equations!$F$4)))</f>
        <v>0.17042754177611263</v>
      </c>
      <c r="K285">
        <f>equations!$C$4*EXP(equations!$D$4*(1/equations!$E$4-1/((273+K281)-equations!$F$4)))</f>
        <v>0.17042754177611263</v>
      </c>
      <c r="L285">
        <f>equations!$C$4*EXP(equations!$D$4*(1/equations!$E$4-1/((273+L281)-equations!$F$4)))</f>
        <v>0.17042754177611263</v>
      </c>
      <c r="M285">
        <f>equations!$C$4*EXP(equations!$D$4*(1/equations!$E$4-1/((273+M281)-equations!$F$4)))</f>
        <v>0.17042754177611263</v>
      </c>
      <c r="N285">
        <f>equations!$C$4*EXP(equations!$D$4*(1/equations!$E$4-1/((273+N281)-equations!$F$4)))</f>
        <v>0.17042754177611263</v>
      </c>
      <c r="R285" s="8"/>
      <c r="S285" s="8"/>
      <c r="T285" s="8"/>
      <c r="U285" s="8"/>
      <c r="V285" s="8"/>
      <c r="W285" s="8"/>
      <c r="X285" s="8"/>
      <c r="Y285" s="8"/>
      <c r="Z285" s="8"/>
      <c r="AA285" s="8"/>
      <c r="AB285" s="8"/>
      <c r="AC285" s="8"/>
    </row>
    <row r="286" spans="1:29" ht="12.75">
      <c r="A286" t="s">
        <v>15</v>
      </c>
      <c r="B286">
        <v>1999</v>
      </c>
      <c r="C286">
        <f aca="true" t="shared" si="110" ref="C286:N286">C284*C285</f>
        <v>0.005497662637939117</v>
      </c>
      <c r="D286">
        <f t="shared" si="110"/>
        <v>0.005497662637939117</v>
      </c>
      <c r="E286">
        <f t="shared" si="110"/>
        <v>0.005497662637939117</v>
      </c>
      <c r="F286">
        <f t="shared" si="110"/>
        <v>0.005497662637939117</v>
      </c>
      <c r="G286">
        <f t="shared" si="110"/>
        <v>0.005497662637939117</v>
      </c>
      <c r="H286">
        <f t="shared" si="110"/>
        <v>0.005497662637939117</v>
      </c>
      <c r="I286">
        <f t="shared" si="110"/>
        <v>0.005497662637939117</v>
      </c>
      <c r="J286">
        <f t="shared" si="110"/>
        <v>0.005497662637939117</v>
      </c>
      <c r="K286">
        <f t="shared" si="110"/>
        <v>0.005497662637939117</v>
      </c>
      <c r="L286">
        <f t="shared" si="110"/>
        <v>0.005497662637939117</v>
      </c>
      <c r="M286">
        <f t="shared" si="110"/>
        <v>0.005497662637939117</v>
      </c>
      <c r="N286">
        <f t="shared" si="110"/>
        <v>0.005497662637939117</v>
      </c>
      <c r="O286">
        <f>AVERAGE(C286:N286)</f>
        <v>0.005497662637939118</v>
      </c>
      <c r="R286" s="8"/>
      <c r="S286" s="8"/>
      <c r="T286" s="8"/>
      <c r="U286" s="8"/>
      <c r="V286" s="8"/>
      <c r="W286" s="8"/>
      <c r="X286" s="8"/>
      <c r="Y286" s="8"/>
      <c r="Z286" s="8"/>
      <c r="AA286" s="8"/>
      <c r="AB286" s="8"/>
      <c r="AC286" s="8"/>
    </row>
    <row r="287" spans="1:29" ht="12.75">
      <c r="A287" t="s">
        <v>9</v>
      </c>
      <c r="B287">
        <v>2000</v>
      </c>
      <c r="C287" s="8">
        <f aca="true" t="shared" si="111" ref="C287:N287">C86-C85</f>
        <v>0</v>
      </c>
      <c r="D287" s="8">
        <f t="shared" si="111"/>
        <v>0</v>
      </c>
      <c r="E287" s="8">
        <f t="shared" si="111"/>
        <v>0</v>
      </c>
      <c r="F287" s="8">
        <f t="shared" si="111"/>
        <v>0</v>
      </c>
      <c r="G287" s="8">
        <f t="shared" si="111"/>
        <v>0</v>
      </c>
      <c r="H287" s="8">
        <f t="shared" si="111"/>
        <v>0</v>
      </c>
      <c r="I287" s="8">
        <f t="shared" si="111"/>
        <v>0</v>
      </c>
      <c r="J287" s="8">
        <f t="shared" si="111"/>
        <v>0</v>
      </c>
      <c r="K287" s="8">
        <f t="shared" si="111"/>
        <v>0</v>
      </c>
      <c r="L287" s="8">
        <f t="shared" si="111"/>
        <v>0</v>
      </c>
      <c r="M287" s="8">
        <f t="shared" si="111"/>
        <v>0</v>
      </c>
      <c r="N287" s="8">
        <f t="shared" si="111"/>
        <v>0</v>
      </c>
      <c r="R287" s="8"/>
      <c r="S287" s="8"/>
      <c r="T287" s="8"/>
      <c r="U287" s="8"/>
      <c r="V287" s="8"/>
      <c r="W287" s="8"/>
      <c r="X287" s="8"/>
      <c r="Y287" s="8"/>
      <c r="Z287" s="8"/>
      <c r="AA287" s="8"/>
      <c r="AB287" s="8"/>
      <c r="AC287" s="8"/>
    </row>
    <row r="288" spans="1:29" ht="12.75">
      <c r="A288" t="s">
        <v>10</v>
      </c>
      <c r="B288">
        <v>2000</v>
      </c>
      <c r="C288">
        <f aca="true" t="shared" si="112" ref="C288:N288">(C85+C86)/2</f>
        <v>0</v>
      </c>
      <c r="D288">
        <f t="shared" si="112"/>
        <v>0</v>
      </c>
      <c r="E288">
        <f t="shared" si="112"/>
        <v>0</v>
      </c>
      <c r="F288">
        <f t="shared" si="112"/>
        <v>0</v>
      </c>
      <c r="G288">
        <f t="shared" si="112"/>
        <v>0</v>
      </c>
      <c r="H288">
        <f t="shared" si="112"/>
        <v>0</v>
      </c>
      <c r="I288">
        <f t="shared" si="112"/>
        <v>0</v>
      </c>
      <c r="J288">
        <f t="shared" si="112"/>
        <v>0</v>
      </c>
      <c r="K288">
        <f t="shared" si="112"/>
        <v>0</v>
      </c>
      <c r="L288">
        <f t="shared" si="112"/>
        <v>0</v>
      </c>
      <c r="M288">
        <f t="shared" si="112"/>
        <v>0</v>
      </c>
      <c r="N288">
        <f t="shared" si="112"/>
        <v>0</v>
      </c>
      <c r="R288" s="8"/>
      <c r="S288" s="8"/>
      <c r="T288" s="8"/>
      <c r="U288" s="8"/>
      <c r="V288" s="8"/>
      <c r="W288" s="8"/>
      <c r="X288" s="8"/>
      <c r="Y288" s="8"/>
      <c r="Z288" s="8"/>
      <c r="AA288" s="8"/>
      <c r="AB288" s="8"/>
      <c r="AC288" s="8"/>
    </row>
    <row r="289" spans="1:29" ht="12.75">
      <c r="A289" t="s">
        <v>11</v>
      </c>
      <c r="B289">
        <v>2000</v>
      </c>
      <c r="C289">
        <f>equations!$C$20*(C288+equations!$D$20)*SQRT(C287)*(C$96/equations!$E$20)</f>
        <v>0</v>
      </c>
      <c r="D289">
        <f>equations!$C$20*(D288+equations!$D$20)*SQRT(D287)*(D$96/equations!$E$20)</f>
        <v>0</v>
      </c>
      <c r="E289">
        <f>equations!$C$20*(E288+equations!$D$20)*SQRT(E287)*(E$96/equations!$E$20)</f>
        <v>0</v>
      </c>
      <c r="F289">
        <f>equations!$C$20*(F288+equations!$D$20)*SQRT(F287)*(F$96/equations!$E$20)</f>
        <v>0</v>
      </c>
      <c r="G289">
        <f>equations!$C$20*(G288+equations!$D$20)*SQRT(G287)*(G$96/equations!$E$20)</f>
        <v>0</v>
      </c>
      <c r="H289">
        <f>equations!$C$20*(H288+equations!$D$20)*SQRT(H287)*(H$96/equations!$E$20)</f>
        <v>0</v>
      </c>
      <c r="I289">
        <f>equations!$C$20*(I288+equations!$D$20)*SQRT(I287)*(I$96/equations!$E$20)</f>
        <v>0</v>
      </c>
      <c r="J289">
        <f>equations!$C$20*(J288+equations!$D$20)*SQRT(J287)*(J$96/equations!$E$20)</f>
        <v>0</v>
      </c>
      <c r="K289">
        <f>equations!$C$20*(K288+equations!$D$20)*SQRT(K287)*(K$96/equations!$E$20)</f>
        <v>0</v>
      </c>
      <c r="L289">
        <f>equations!$C$20*(L288+equations!$D$20)*SQRT(L287)*(L$96/equations!$E$20)</f>
        <v>0</v>
      </c>
      <c r="M289">
        <f>equations!$C$20*(M288+equations!$D$20)*SQRT(M287)*(M$96/equations!$E$20)</f>
        <v>0</v>
      </c>
      <c r="N289">
        <f>equations!$C$20*(N288+equations!$D$20)*SQRT(N287)*(N$96/equations!$E$20)</f>
        <v>0</v>
      </c>
      <c r="R289" s="8"/>
      <c r="S289" s="8"/>
      <c r="T289" s="8"/>
      <c r="U289" s="8"/>
      <c r="V289" s="8"/>
      <c r="W289" s="8"/>
      <c r="X289" s="8"/>
      <c r="Y289" s="8"/>
      <c r="Z289" s="8"/>
      <c r="AA289" s="8"/>
      <c r="AB289" s="8"/>
      <c r="AC289" s="8"/>
    </row>
    <row r="290" spans="1:29" ht="12.75">
      <c r="A290" t="s">
        <v>12</v>
      </c>
      <c r="B290">
        <v>2000</v>
      </c>
      <c r="C290">
        <f>MAX(0.5,(C289*30)/10)*equations!$G$20</f>
        <v>0.5</v>
      </c>
      <c r="D290">
        <f>MAX(0.5,(D289*30)/10)*equations!$G$20</f>
        <v>0.5</v>
      </c>
      <c r="E290">
        <f>MAX(0.5,(E289*30)/10)*equations!$G$20</f>
        <v>0.5</v>
      </c>
      <c r="F290">
        <f>MAX(0.5,(F289*30)/10)*equations!$G$20</f>
        <v>0.5</v>
      </c>
      <c r="G290">
        <f>MAX(0.5,(G289*30)/10)*equations!$G$20</f>
        <v>0.5</v>
      </c>
      <c r="H290">
        <f>MAX(0.5,(H289*30)/10)*equations!$G$20</f>
        <v>0.5</v>
      </c>
      <c r="I290">
        <f>MAX(0.5,(I289*30)/10)*equations!$G$20</f>
        <v>0.5</v>
      </c>
      <c r="J290">
        <f>MAX(0.5,(J289*30)/10)*equations!$G$20</f>
        <v>0.5</v>
      </c>
      <c r="K290">
        <f>MAX(0.5,(K289*30)/10)*equations!$G$20</f>
        <v>0.5</v>
      </c>
      <c r="L290">
        <f>MAX(0.5,(L289*30)/10)*equations!$G$20</f>
        <v>0.5</v>
      </c>
      <c r="M290">
        <f>MAX(0.5,(M289*30)/10)*equations!$G$20</f>
        <v>0.5</v>
      </c>
      <c r="N290">
        <f>MAX(0.5,(N289*30)/10)*equations!$G$20</f>
        <v>0.5</v>
      </c>
      <c r="R290" s="8"/>
      <c r="S290" s="8"/>
      <c r="T290" s="8"/>
      <c r="U290" s="8"/>
      <c r="V290" s="8"/>
      <c r="W290" s="8"/>
      <c r="X290" s="8"/>
      <c r="Y290" s="8"/>
      <c r="Z290" s="8"/>
      <c r="AA290" s="8"/>
      <c r="AB290" s="8"/>
      <c r="AC290" s="8"/>
    </row>
    <row r="291" spans="1:29" ht="12.75">
      <c r="A291" t="s">
        <v>13</v>
      </c>
      <c r="B291">
        <v>2000</v>
      </c>
      <c r="C291">
        <f aca="true" t="shared" si="113" ref="C291:N291">1/(1+30*EXP(-8.5*(C84/C290)))</f>
        <v>0.03225806451612903</v>
      </c>
      <c r="D291">
        <f t="shared" si="113"/>
        <v>0.03225806451612903</v>
      </c>
      <c r="E291">
        <f t="shared" si="113"/>
        <v>0.03225806451612903</v>
      </c>
      <c r="F291">
        <f t="shared" si="113"/>
        <v>0.03225806451612903</v>
      </c>
      <c r="G291">
        <f t="shared" si="113"/>
        <v>0.03225806451612903</v>
      </c>
      <c r="H291">
        <f t="shared" si="113"/>
        <v>0.03225806451612903</v>
      </c>
      <c r="I291">
        <f t="shared" si="113"/>
        <v>0.03225806451612903</v>
      </c>
      <c r="J291">
        <f t="shared" si="113"/>
        <v>0.03225806451612903</v>
      </c>
      <c r="K291">
        <f t="shared" si="113"/>
        <v>0.03225806451612903</v>
      </c>
      <c r="L291">
        <f t="shared" si="113"/>
        <v>0.03225806451612903</v>
      </c>
      <c r="M291">
        <f t="shared" si="113"/>
        <v>0.03225806451612903</v>
      </c>
      <c r="N291">
        <f t="shared" si="113"/>
        <v>0.03225806451612903</v>
      </c>
      <c r="R291" s="8"/>
      <c r="S291" s="8"/>
      <c r="T291" s="8"/>
      <c r="U291" s="8"/>
      <c r="V291" s="8"/>
      <c r="W291" s="8"/>
      <c r="X291" s="8"/>
      <c r="Y291" s="8"/>
      <c r="Z291" s="8"/>
      <c r="AA291" s="8"/>
      <c r="AB291" s="8"/>
      <c r="AC291" s="8"/>
    </row>
    <row r="292" spans="1:29" ht="12.75">
      <c r="A292" t="s">
        <v>14</v>
      </c>
      <c r="B292">
        <v>2000</v>
      </c>
      <c r="C292">
        <f>equations!$C$4*EXP(equations!$D$4*(1/equations!$E$4-1/((273+C288)-equations!$F$4)))</f>
        <v>0.17042754177611263</v>
      </c>
      <c r="D292">
        <f>equations!$C$4*EXP(equations!$D$4*(1/equations!$E$4-1/((273+D288)-equations!$F$4)))</f>
        <v>0.17042754177611263</v>
      </c>
      <c r="E292">
        <f>equations!$C$4*EXP(equations!$D$4*(1/equations!$E$4-1/((273+E288)-equations!$F$4)))</f>
        <v>0.17042754177611263</v>
      </c>
      <c r="F292">
        <f>equations!$C$4*EXP(equations!$D$4*(1/equations!$E$4-1/((273+F288)-equations!$F$4)))</f>
        <v>0.17042754177611263</v>
      </c>
      <c r="G292">
        <f>equations!$C$4*EXP(equations!$D$4*(1/equations!$E$4-1/((273+G288)-equations!$F$4)))</f>
        <v>0.17042754177611263</v>
      </c>
      <c r="H292">
        <f>equations!$C$4*EXP(equations!$D$4*(1/equations!$E$4-1/((273+H288)-equations!$F$4)))</f>
        <v>0.17042754177611263</v>
      </c>
      <c r="I292">
        <f>equations!$C$4*EXP(equations!$D$4*(1/equations!$E$4-1/((273+I288)-equations!$F$4)))</f>
        <v>0.17042754177611263</v>
      </c>
      <c r="J292">
        <f>equations!$C$4*EXP(equations!$D$4*(1/equations!$E$4-1/((273+J288)-equations!$F$4)))</f>
        <v>0.17042754177611263</v>
      </c>
      <c r="K292">
        <f>equations!$C$4*EXP(equations!$D$4*(1/equations!$E$4-1/((273+K288)-equations!$F$4)))</f>
        <v>0.17042754177611263</v>
      </c>
      <c r="L292">
        <f>equations!$C$4*EXP(equations!$D$4*(1/equations!$E$4-1/((273+L288)-equations!$F$4)))</f>
        <v>0.17042754177611263</v>
      </c>
      <c r="M292">
        <f>equations!$C$4*EXP(equations!$D$4*(1/equations!$E$4-1/((273+M288)-equations!$F$4)))</f>
        <v>0.17042754177611263</v>
      </c>
      <c r="N292">
        <f>equations!$C$4*EXP(equations!$D$4*(1/equations!$E$4-1/((273+N288)-equations!$F$4)))</f>
        <v>0.17042754177611263</v>
      </c>
      <c r="R292" s="8"/>
      <c r="S292" s="8"/>
      <c r="T292" s="8"/>
      <c r="U292" s="8"/>
      <c r="V292" s="8"/>
      <c r="W292" s="8"/>
      <c r="X292" s="8"/>
      <c r="Y292" s="8"/>
      <c r="Z292" s="8"/>
      <c r="AA292" s="8"/>
      <c r="AB292" s="8"/>
      <c r="AC292" s="8"/>
    </row>
    <row r="293" spans="1:15" ht="12.75">
      <c r="A293" t="s">
        <v>15</v>
      </c>
      <c r="B293">
        <v>2000</v>
      </c>
      <c r="C293">
        <f aca="true" t="shared" si="114" ref="C293:N293">C291*C292</f>
        <v>0.005497662637939117</v>
      </c>
      <c r="D293">
        <f t="shared" si="114"/>
        <v>0.005497662637939117</v>
      </c>
      <c r="E293">
        <f t="shared" si="114"/>
        <v>0.005497662637939117</v>
      </c>
      <c r="F293">
        <f t="shared" si="114"/>
        <v>0.005497662637939117</v>
      </c>
      <c r="G293">
        <f t="shared" si="114"/>
        <v>0.005497662637939117</v>
      </c>
      <c r="H293">
        <f t="shared" si="114"/>
        <v>0.005497662637939117</v>
      </c>
      <c r="I293">
        <f t="shared" si="114"/>
        <v>0.005497662637939117</v>
      </c>
      <c r="J293">
        <f t="shared" si="114"/>
        <v>0.005497662637939117</v>
      </c>
      <c r="K293">
        <f t="shared" si="114"/>
        <v>0.005497662637939117</v>
      </c>
      <c r="L293">
        <f t="shared" si="114"/>
        <v>0.005497662637939117</v>
      </c>
      <c r="M293">
        <f t="shared" si="114"/>
        <v>0.005497662637939117</v>
      </c>
      <c r="N293">
        <f t="shared" si="114"/>
        <v>0.005497662637939117</v>
      </c>
      <c r="O293">
        <f>AVERAGE(C293:N293)</f>
        <v>0.005497662637939118</v>
      </c>
    </row>
    <row r="295" spans="1:15" ht="12.75">
      <c r="A295" t="s">
        <v>16</v>
      </c>
      <c r="C295">
        <f>AVERAGE(C104,C111,C118,C125,C132,C139,C146,C258,C251,C244,C237,C230,C223,C216,C209,C202,C195,C188,C181,C174,C167,C160,C153,C265,C272,C279,C286,C293)</f>
        <v>0.021480644443834133</v>
      </c>
      <c r="D295">
        <f aca="true" t="shared" si="115" ref="D295:O295">AVERAGE(D104,D111,D118,D125,D132,D139,D146,D258,D251,D244,D237,D230,D223,D216,D209,D202,D195,D188,D181,D174,D167,D160,D153,D265,D272,D279,D286,D293)</f>
        <v>0.02156745348617972</v>
      </c>
      <c r="E295">
        <f t="shared" si="115"/>
        <v>0.024890930656606722</v>
      </c>
      <c r="F295">
        <f t="shared" si="115"/>
        <v>0.028128680994644824</v>
      </c>
      <c r="G295">
        <f t="shared" si="115"/>
        <v>0.033644598012697556</v>
      </c>
      <c r="H295">
        <f t="shared" si="115"/>
        <v>0.017464275880248025</v>
      </c>
      <c r="I295">
        <f t="shared" si="115"/>
        <v>0.020170021019656002</v>
      </c>
      <c r="J295">
        <f t="shared" si="115"/>
        <v>0.007389865905202188</v>
      </c>
      <c r="K295">
        <f t="shared" si="115"/>
        <v>0.04597111566968627</v>
      </c>
      <c r="L295">
        <f t="shared" si="115"/>
        <v>0.03605544344586919</v>
      </c>
      <c r="M295">
        <f t="shared" si="115"/>
        <v>0.028086400380715918</v>
      </c>
      <c r="N295">
        <f t="shared" si="115"/>
        <v>0.02174198098368823</v>
      </c>
      <c r="O295">
        <f t="shared" si="115"/>
        <v>0.02554928423991909</v>
      </c>
    </row>
    <row r="296" spans="1:15" ht="12.75">
      <c r="A296" t="s">
        <v>17</v>
      </c>
      <c r="C296">
        <f>STDEV(C104,C111,C118,C125,C132,C139,C146,C258,C251,C244,C237,C230,C223,C216,C209,C202,C195,C188,C181,C174,C167,C160,C153,C265,C272,C279,C286,C293)</f>
        <v>0.0845739901353364</v>
      </c>
      <c r="D296">
        <f aca="true" t="shared" si="116" ref="D296:O296">STDEV(D104,D111,D118,D125,D132,D139,D146,D258,D251,D244,D237,D230,D223,D216,D209,D202,D195,D188,D181,D174,D167,D160,D153,D265,D272,D279,D286,D293)</f>
        <v>0.08503334041053258</v>
      </c>
      <c r="E296">
        <f t="shared" si="116"/>
        <v>0.1026195285724333</v>
      </c>
      <c r="F296">
        <f t="shared" si="116"/>
        <v>0.11975209297596158</v>
      </c>
      <c r="G296">
        <f t="shared" si="116"/>
        <v>0.14893958234043478</v>
      </c>
      <c r="H296">
        <f t="shared" si="116"/>
        <v>0.0633213653496834</v>
      </c>
      <c r="I296">
        <f t="shared" si="116"/>
        <v>0.07763882284967397</v>
      </c>
      <c r="J296">
        <f t="shared" si="116"/>
        <v>0.010012598550323975</v>
      </c>
      <c r="K296">
        <f t="shared" si="116"/>
        <v>0.21416538284411252</v>
      </c>
      <c r="L296">
        <f t="shared" si="116"/>
        <v>0.16169657727161063</v>
      </c>
      <c r="M296">
        <f t="shared" si="116"/>
        <v>0.11952836499649154</v>
      </c>
      <c r="N296">
        <f t="shared" si="116"/>
        <v>0.08595685312123251</v>
      </c>
      <c r="O296">
        <f t="shared" si="116"/>
        <v>0.10610320828481884</v>
      </c>
    </row>
    <row r="297" spans="3:15" ht="12.75">
      <c r="C297" t="s">
        <v>127</v>
      </c>
      <c r="D297" t="s">
        <v>128</v>
      </c>
      <c r="E297" t="s">
        <v>129</v>
      </c>
      <c r="F297" t="s">
        <v>130</v>
      </c>
      <c r="G297" t="s">
        <v>131</v>
      </c>
      <c r="H297" t="s">
        <v>132</v>
      </c>
      <c r="I297" t="s">
        <v>133</v>
      </c>
      <c r="J297" t="s">
        <v>134</v>
      </c>
      <c r="K297" t="s">
        <v>135</v>
      </c>
      <c r="L297" t="s">
        <v>136</v>
      </c>
      <c r="M297" t="s">
        <v>137</v>
      </c>
      <c r="N297" t="s">
        <v>138</v>
      </c>
      <c r="O297" t="s">
        <v>3</v>
      </c>
    </row>
    <row r="299" ht="12.75">
      <c r="AD299">
        <f>AVERAGE(C293:N293)</f>
        <v>0.005497662637939118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297"/>
  <sheetViews>
    <sheetView workbookViewId="0" topLeftCell="A1">
      <selection activeCell="A1" sqref="A1"/>
    </sheetView>
  </sheetViews>
  <sheetFormatPr defaultColWidth="9.140625" defaultRowHeight="12.75"/>
  <cols>
    <col min="1" max="16384" width="8.8515625" style="0" customWidth="1"/>
  </cols>
  <sheetData>
    <row r="1" ht="12.75">
      <c r="A1" s="21" t="s">
        <v>32</v>
      </c>
    </row>
    <row r="2" spans="1:14" s="22" customFormat="1" ht="12.75">
      <c r="A2" s="22" t="s">
        <v>156</v>
      </c>
      <c r="B2" s="22" t="s">
        <v>148</v>
      </c>
      <c r="C2" s="22" t="s">
        <v>127</v>
      </c>
      <c r="D2" s="22" t="s">
        <v>128</v>
      </c>
      <c r="E2" s="22" t="s">
        <v>129</v>
      </c>
      <c r="F2" s="22" t="s">
        <v>149</v>
      </c>
      <c r="G2" s="22" t="s">
        <v>131</v>
      </c>
      <c r="H2" s="22" t="s">
        <v>150</v>
      </c>
      <c r="I2" s="22" t="s">
        <v>151</v>
      </c>
      <c r="J2" s="22" t="s">
        <v>134</v>
      </c>
      <c r="K2" s="22" t="s">
        <v>152</v>
      </c>
      <c r="L2" s="22" t="s">
        <v>153</v>
      </c>
      <c r="M2" s="22" t="s">
        <v>137</v>
      </c>
      <c r="N2" s="22" t="s">
        <v>138</v>
      </c>
    </row>
    <row r="3" spans="1:15" ht="12.75">
      <c r="A3" t="s">
        <v>143</v>
      </c>
      <c r="B3">
        <v>1973</v>
      </c>
      <c r="C3">
        <v>2.38</v>
      </c>
      <c r="D3">
        <v>5.11</v>
      </c>
      <c r="E3">
        <v>0.69</v>
      </c>
      <c r="F3">
        <v>3.7</v>
      </c>
      <c r="G3">
        <v>9.73</v>
      </c>
      <c r="H3">
        <v>5.49</v>
      </c>
      <c r="I3">
        <v>3.55</v>
      </c>
      <c r="J3">
        <v>2.27</v>
      </c>
      <c r="K3">
        <v>7.59</v>
      </c>
      <c r="L3">
        <v>5.62</v>
      </c>
      <c r="M3">
        <v>4.98</v>
      </c>
      <c r="N3">
        <v>5.28</v>
      </c>
      <c r="O3" s="22" t="s">
        <v>34</v>
      </c>
    </row>
    <row r="4" spans="1:15" ht="12.75">
      <c r="A4" t="s">
        <v>144</v>
      </c>
      <c r="B4">
        <v>1973</v>
      </c>
      <c r="C4">
        <v>1</v>
      </c>
      <c r="D4">
        <v>1.3</v>
      </c>
      <c r="E4">
        <v>2.3</v>
      </c>
      <c r="F4">
        <v>4.1</v>
      </c>
      <c r="G4">
        <v>9.6</v>
      </c>
      <c r="H4">
        <v>13</v>
      </c>
      <c r="I4">
        <v>14.2</v>
      </c>
      <c r="J4">
        <v>15.2</v>
      </c>
      <c r="K4">
        <v>11.7</v>
      </c>
      <c r="L4">
        <v>7.2</v>
      </c>
      <c r="M4">
        <v>3.2</v>
      </c>
      <c r="N4">
        <v>1.8</v>
      </c>
      <c r="O4" s="22" t="s">
        <v>147</v>
      </c>
    </row>
    <row r="5" spans="1:14" ht="12.75">
      <c r="A5" t="s">
        <v>145</v>
      </c>
      <c r="B5">
        <v>1973</v>
      </c>
      <c r="C5">
        <v>5.5</v>
      </c>
      <c r="D5">
        <v>7</v>
      </c>
      <c r="E5">
        <v>12.3</v>
      </c>
      <c r="F5">
        <v>13.2</v>
      </c>
      <c r="G5">
        <v>19</v>
      </c>
      <c r="H5">
        <v>24.1</v>
      </c>
      <c r="I5">
        <v>24.2</v>
      </c>
      <c r="J5">
        <v>26.9</v>
      </c>
      <c r="K5">
        <v>23.1</v>
      </c>
      <c r="L5">
        <v>15</v>
      </c>
      <c r="M5">
        <v>10.2</v>
      </c>
      <c r="N5">
        <v>6.6</v>
      </c>
    </row>
    <row r="6" ht="12.75">
      <c r="A6" t="s">
        <v>143</v>
      </c>
    </row>
    <row r="7" ht="12.75">
      <c r="A7" t="s">
        <v>144</v>
      </c>
    </row>
    <row r="8" ht="12.75">
      <c r="A8" t="s">
        <v>145</v>
      </c>
    </row>
    <row r="9" ht="12.75">
      <c r="A9" t="s">
        <v>143</v>
      </c>
    </row>
    <row r="10" ht="12.75">
      <c r="A10" t="s">
        <v>144</v>
      </c>
    </row>
    <row r="11" ht="12.75">
      <c r="A11" t="s">
        <v>145</v>
      </c>
    </row>
    <row r="12" ht="12.75">
      <c r="A12" t="s">
        <v>143</v>
      </c>
    </row>
    <row r="13" ht="12.75">
      <c r="A13" t="s">
        <v>144</v>
      </c>
    </row>
    <row r="14" ht="12.75">
      <c r="A14" t="s">
        <v>145</v>
      </c>
    </row>
    <row r="15" ht="12.75">
      <c r="A15" t="s">
        <v>143</v>
      </c>
    </row>
    <row r="16" ht="12.75">
      <c r="A16" t="s">
        <v>144</v>
      </c>
    </row>
    <row r="17" ht="12.75">
      <c r="A17" t="s">
        <v>145</v>
      </c>
    </row>
    <row r="18" ht="12.75">
      <c r="A18" t="s">
        <v>143</v>
      </c>
    </row>
    <row r="19" ht="12.75">
      <c r="A19" t="s">
        <v>144</v>
      </c>
    </row>
    <row r="20" ht="12.75">
      <c r="A20" t="s">
        <v>145</v>
      </c>
    </row>
    <row r="21" ht="12.75">
      <c r="A21" t="s">
        <v>143</v>
      </c>
    </row>
    <row r="22" ht="12.75">
      <c r="A22" t="s">
        <v>144</v>
      </c>
    </row>
    <row r="23" ht="12.75">
      <c r="A23" t="s">
        <v>145</v>
      </c>
    </row>
    <row r="24" ht="12.75">
      <c r="A24" t="s">
        <v>143</v>
      </c>
    </row>
    <row r="25" ht="12.75">
      <c r="A25" t="s">
        <v>144</v>
      </c>
    </row>
    <row r="26" ht="12.75">
      <c r="A26" t="s">
        <v>145</v>
      </c>
    </row>
    <row r="27" ht="12.75">
      <c r="A27" t="s">
        <v>143</v>
      </c>
    </row>
    <row r="28" ht="12.75">
      <c r="A28" t="s">
        <v>144</v>
      </c>
    </row>
    <row r="29" ht="12.75">
      <c r="A29" t="s">
        <v>145</v>
      </c>
    </row>
    <row r="30" ht="12.75">
      <c r="A30" t="s">
        <v>143</v>
      </c>
    </row>
    <row r="31" ht="12.75">
      <c r="A31" t="s">
        <v>144</v>
      </c>
    </row>
    <row r="32" ht="12.75">
      <c r="A32" t="s">
        <v>145</v>
      </c>
    </row>
    <row r="33" ht="12.75">
      <c r="A33" t="s">
        <v>143</v>
      </c>
    </row>
    <row r="34" ht="12.75">
      <c r="A34" t="s">
        <v>144</v>
      </c>
    </row>
    <row r="35" ht="12.75">
      <c r="A35" t="s">
        <v>145</v>
      </c>
    </row>
    <row r="36" ht="12.75">
      <c r="A36" t="s">
        <v>143</v>
      </c>
    </row>
    <row r="37" ht="12.75">
      <c r="A37" t="s">
        <v>144</v>
      </c>
    </row>
    <row r="38" ht="12.75">
      <c r="A38" t="s">
        <v>145</v>
      </c>
    </row>
    <row r="39" ht="12.75">
      <c r="A39" t="s">
        <v>143</v>
      </c>
    </row>
    <row r="40" ht="12.75">
      <c r="A40" t="s">
        <v>144</v>
      </c>
    </row>
    <row r="41" ht="12.75">
      <c r="A41" t="s">
        <v>145</v>
      </c>
    </row>
    <row r="42" ht="12.75">
      <c r="A42" t="s">
        <v>143</v>
      </c>
    </row>
    <row r="43" ht="12.75">
      <c r="A43" t="s">
        <v>144</v>
      </c>
    </row>
    <row r="44" ht="12.75">
      <c r="A44" t="s">
        <v>145</v>
      </c>
    </row>
    <row r="45" ht="12.75">
      <c r="A45" t="s">
        <v>143</v>
      </c>
    </row>
    <row r="46" ht="12.75">
      <c r="A46" t="s">
        <v>144</v>
      </c>
    </row>
    <row r="47" ht="12.75">
      <c r="A47" t="s">
        <v>145</v>
      </c>
    </row>
    <row r="48" ht="12.75">
      <c r="A48" t="s">
        <v>143</v>
      </c>
    </row>
    <row r="49" ht="12.75">
      <c r="A49" t="s">
        <v>144</v>
      </c>
    </row>
    <row r="50" ht="12.75">
      <c r="A50" t="s">
        <v>145</v>
      </c>
    </row>
    <row r="51" ht="12.75">
      <c r="A51" t="s">
        <v>143</v>
      </c>
    </row>
    <row r="52" ht="12.75">
      <c r="A52" t="s">
        <v>144</v>
      </c>
    </row>
    <row r="53" ht="12.75">
      <c r="A53" t="s">
        <v>145</v>
      </c>
    </row>
    <row r="54" ht="12.75">
      <c r="A54" t="s">
        <v>143</v>
      </c>
    </row>
    <row r="55" ht="12.75">
      <c r="A55" t="s">
        <v>144</v>
      </c>
    </row>
    <row r="56" ht="12.75">
      <c r="A56" t="s">
        <v>145</v>
      </c>
    </row>
    <row r="57" ht="12.75">
      <c r="A57" t="s">
        <v>143</v>
      </c>
    </row>
    <row r="58" ht="12.75">
      <c r="A58" t="s">
        <v>144</v>
      </c>
    </row>
    <row r="59" ht="12.75">
      <c r="A59" t="s">
        <v>145</v>
      </c>
    </row>
    <row r="60" ht="12.75">
      <c r="A60" t="s">
        <v>143</v>
      </c>
    </row>
    <row r="61" ht="12.75">
      <c r="A61" t="s">
        <v>144</v>
      </c>
    </row>
    <row r="62" ht="12.75">
      <c r="A62" t="s">
        <v>145</v>
      </c>
    </row>
    <row r="63" ht="12.75">
      <c r="A63" t="s">
        <v>143</v>
      </c>
    </row>
    <row r="64" ht="12.75">
      <c r="A64" t="s">
        <v>144</v>
      </c>
    </row>
    <row r="65" ht="12.75">
      <c r="A65" t="s">
        <v>145</v>
      </c>
    </row>
    <row r="66" ht="12.75">
      <c r="A66" t="s">
        <v>143</v>
      </c>
    </row>
    <row r="67" ht="12.75">
      <c r="A67" t="s">
        <v>144</v>
      </c>
    </row>
    <row r="68" ht="12.75">
      <c r="A68" t="s">
        <v>145</v>
      </c>
    </row>
    <row r="69" ht="12.75">
      <c r="A69" t="s">
        <v>143</v>
      </c>
    </row>
    <row r="70" ht="12.75">
      <c r="A70" t="s">
        <v>144</v>
      </c>
    </row>
    <row r="71" ht="12.75">
      <c r="A71" t="s">
        <v>145</v>
      </c>
    </row>
    <row r="72" ht="12.75">
      <c r="A72" t="s">
        <v>143</v>
      </c>
    </row>
    <row r="73" ht="12.75">
      <c r="A73" t="s">
        <v>144</v>
      </c>
    </row>
    <row r="74" ht="12.75">
      <c r="A74" t="s">
        <v>145</v>
      </c>
    </row>
    <row r="75" ht="12.75">
      <c r="A75" t="s">
        <v>143</v>
      </c>
    </row>
    <row r="76" ht="12.75">
      <c r="A76" t="s">
        <v>144</v>
      </c>
    </row>
    <row r="77" ht="12.75">
      <c r="A77" t="s">
        <v>145</v>
      </c>
    </row>
    <row r="78" ht="12.75">
      <c r="A78" t="s">
        <v>143</v>
      </c>
    </row>
    <row r="79" ht="12.75">
      <c r="A79" t="s">
        <v>144</v>
      </c>
    </row>
    <row r="80" ht="12.75">
      <c r="A80" t="s">
        <v>145</v>
      </c>
    </row>
    <row r="81" ht="12.75">
      <c r="A81" t="s">
        <v>143</v>
      </c>
    </row>
    <row r="82" ht="12.75">
      <c r="A82" t="s">
        <v>144</v>
      </c>
    </row>
    <row r="83" ht="12.75">
      <c r="A83" t="s">
        <v>145</v>
      </c>
    </row>
    <row r="84" ht="12.75">
      <c r="A84" t="s">
        <v>143</v>
      </c>
    </row>
    <row r="85" ht="12.75">
      <c r="A85" t="s">
        <v>144</v>
      </c>
    </row>
    <row r="86" ht="12.75">
      <c r="A86" t="s">
        <v>145</v>
      </c>
    </row>
    <row r="87" spans="3:14" ht="12.75">
      <c r="C87" s="8"/>
      <c r="D87" s="8"/>
      <c r="E87" s="8"/>
      <c r="F87" s="8"/>
      <c r="G87" s="8"/>
      <c r="H87" s="8"/>
      <c r="I87" s="8"/>
      <c r="J87" s="8"/>
      <c r="K87" s="8"/>
      <c r="L87" s="8"/>
      <c r="M87" s="8"/>
      <c r="N87" s="8"/>
    </row>
    <row r="88" spans="1:14" ht="12.75">
      <c r="A88" s="21" t="s">
        <v>33</v>
      </c>
      <c r="C88" s="8"/>
      <c r="D88" s="8"/>
      <c r="E88" s="8"/>
      <c r="F88" s="8"/>
      <c r="G88" s="8"/>
      <c r="H88" s="8"/>
      <c r="I88" s="8"/>
      <c r="J88" s="8"/>
      <c r="K88" s="8"/>
      <c r="L88" s="8"/>
      <c r="M88" s="8"/>
      <c r="N88" s="8"/>
    </row>
    <row r="89" ht="12.75">
      <c r="B89" s="21" t="s">
        <v>159</v>
      </c>
    </row>
    <row r="90" spans="1:4" ht="12.75">
      <c r="A90" t="s">
        <v>65</v>
      </c>
      <c r="B90">
        <f>sites!E5</f>
        <v>48.25</v>
      </c>
      <c r="C90" t="s">
        <v>146</v>
      </c>
      <c r="D90">
        <f>B90*(equations!$G$4/180)</f>
        <v>0.842121364087264</v>
      </c>
    </row>
    <row r="91" spans="3:15" ht="12.75">
      <c r="C91" t="s">
        <v>127</v>
      </c>
      <c r="D91" t="s">
        <v>128</v>
      </c>
      <c r="E91" t="s">
        <v>129</v>
      </c>
      <c r="F91" t="s">
        <v>130</v>
      </c>
      <c r="G91" t="s">
        <v>131</v>
      </c>
      <c r="H91" t="s">
        <v>132</v>
      </c>
      <c r="I91" t="s">
        <v>133</v>
      </c>
      <c r="J91" t="s">
        <v>134</v>
      </c>
      <c r="K91" t="s">
        <v>135</v>
      </c>
      <c r="L91" t="s">
        <v>136</v>
      </c>
      <c r="M91" t="s">
        <v>137</v>
      </c>
      <c r="N91" t="s">
        <v>138</v>
      </c>
      <c r="O91" t="s">
        <v>3</v>
      </c>
    </row>
    <row r="92" spans="1:14" ht="12.75">
      <c r="A92" t="s">
        <v>4</v>
      </c>
      <c r="C92">
        <f>0.401426*SIN(6.283185*(equations!$H$34-77)/365)</f>
        <v>-0.34821952440095305</v>
      </c>
      <c r="D92">
        <f>0.401426*SIN(6.283185*(equations!$I$34-77)/365)</f>
        <v>-0.20419373329002194</v>
      </c>
      <c r="E92">
        <f>0.401426*SIN(6.283185*(equations!$J$34-77)/365)</f>
        <v>-0.013817729192002201</v>
      </c>
      <c r="F92">
        <f>0.401426*SIN(6.283185*(equations!$K$34-77)/365)</f>
        <v>0.19217620190074988</v>
      </c>
      <c r="G92">
        <f>0.401426*SIN(6.283185*(equations!$L$34-77)/365)</f>
        <v>0.3411386652776681</v>
      </c>
      <c r="H92">
        <f>0.401426*SIN(6.283185*(equations!$M$34-77)/365)</f>
        <v>0.4013330700215778</v>
      </c>
      <c r="I92">
        <f>0.401426*SIN(6.283185*(equations!$H$36-77)/365)</f>
        <v>0.35325979824690545</v>
      </c>
      <c r="J92">
        <f>0.401426*SIN(6.283185*(equations!$I$36-77)/365)</f>
        <v>0.20716090507127147</v>
      </c>
      <c r="K92">
        <f>0.401426*SIN(6.283185*(equations!$J$36-77)/365)</f>
        <v>0.0034551338167799098</v>
      </c>
      <c r="L92">
        <f>0.401426*SIN(6.283185*(equations!$K$36-77)/365)</f>
        <v>-0.19520244514080431</v>
      </c>
      <c r="M92">
        <f>0.401426*SIN(6.283185*(equations!$L$36-77)/365)</f>
        <v>-0.3464876504402988</v>
      </c>
      <c r="N92">
        <f>0.401426*SIN(6.283185*(equations!$M$36-77)/365)</f>
        <v>-0.40139254342642217</v>
      </c>
    </row>
    <row r="93" spans="1:14" ht="12.75">
      <c r="A93" t="s">
        <v>5</v>
      </c>
      <c r="C93">
        <f aca="true" t="shared" si="0" ref="C93:N93">SQRT(MAX(0,1-(-TAN($D$90)*TAN(C92))^2))</f>
        <v>0.9135525643375609</v>
      </c>
      <c r="D93">
        <f t="shared" si="0"/>
        <v>0.9727126007902026</v>
      </c>
      <c r="E93">
        <f t="shared" si="0"/>
        <v>0.9998801397968821</v>
      </c>
      <c r="F93">
        <f t="shared" si="0"/>
        <v>0.9759475078338039</v>
      </c>
      <c r="G93">
        <f t="shared" si="0"/>
        <v>0.9174874754819574</v>
      </c>
      <c r="H93">
        <f t="shared" si="0"/>
        <v>0.8797366183048988</v>
      </c>
      <c r="I93">
        <f t="shared" si="0"/>
        <v>0.9106748878312994</v>
      </c>
      <c r="J93">
        <f t="shared" si="0"/>
        <v>0.9718785918596597</v>
      </c>
      <c r="K93">
        <f t="shared" si="0"/>
        <v>0.9999925070096531</v>
      </c>
      <c r="L93">
        <f t="shared" si="0"/>
        <v>0.9751543018104536</v>
      </c>
      <c r="M93">
        <f t="shared" si="0"/>
        <v>0.9145265173990128</v>
      </c>
      <c r="N93">
        <f t="shared" si="0"/>
        <v>0.8796941141336986</v>
      </c>
    </row>
    <row r="94" spans="1:14" ht="12.75">
      <c r="A94" t="s">
        <v>6</v>
      </c>
      <c r="C94">
        <f aca="true" t="shared" si="1" ref="C94:N94">(-TAN($D$90)*TAN(C92))</f>
        <v>0.4067206808022757</v>
      </c>
      <c r="D94">
        <f t="shared" si="1"/>
        <v>0.23201335363284578</v>
      </c>
      <c r="E94">
        <f t="shared" si="1"/>
        <v>0.015482442952181177</v>
      </c>
      <c r="F94">
        <f t="shared" si="1"/>
        <v>-0.2180056466080345</v>
      </c>
      <c r="G94">
        <f t="shared" si="1"/>
        <v>-0.39776466953934536</v>
      </c>
      <c r="H94">
        <f t="shared" si="1"/>
        <v>-0.4754613364022997</v>
      </c>
      <c r="I94">
        <f t="shared" si="1"/>
        <v>-0.41312376919447563</v>
      </c>
      <c r="J94">
        <f t="shared" si="1"/>
        <v>-0.23548248912580516</v>
      </c>
      <c r="K94">
        <f t="shared" si="1"/>
        <v>-0.0038711657867983294</v>
      </c>
      <c r="L94">
        <f t="shared" si="1"/>
        <v>0.22152671996977416</v>
      </c>
      <c r="M94">
        <f t="shared" si="1"/>
        <v>0.40452595587184903</v>
      </c>
      <c r="N94">
        <f t="shared" si="1"/>
        <v>0.4755399726190505</v>
      </c>
    </row>
    <row r="95" spans="1:14" ht="12.75">
      <c r="A95" t="s">
        <v>7</v>
      </c>
      <c r="C95">
        <f aca="true" t="shared" si="2" ref="C95:N95">MAX(0,ATAN2(C94,C93))</f>
        <v>1.1519347791319818</v>
      </c>
      <c r="D95">
        <f t="shared" si="2"/>
        <v>1.3366493191232494</v>
      </c>
      <c r="E95">
        <f t="shared" si="2"/>
        <v>1.5553132652368045</v>
      </c>
      <c r="F95">
        <f t="shared" si="2"/>
        <v>1.7905668244760473</v>
      </c>
      <c r="G95">
        <f t="shared" si="2"/>
        <v>1.979875521644086</v>
      </c>
      <c r="H95">
        <f t="shared" si="2"/>
        <v>2.0662846871083396</v>
      </c>
      <c r="I95">
        <f t="shared" si="2"/>
        <v>1.9966779004845083</v>
      </c>
      <c r="J95">
        <f t="shared" si="2"/>
        <v>1.8085113150536782</v>
      </c>
      <c r="K95">
        <f t="shared" si="2"/>
        <v>1.5746675022505932</v>
      </c>
      <c r="L95">
        <f t="shared" si="2"/>
        <v>1.3474165151129363</v>
      </c>
      <c r="M95">
        <f t="shared" si="2"/>
        <v>1.1543359048796549</v>
      </c>
      <c r="N95">
        <f t="shared" si="2"/>
        <v>1.0752185782318926</v>
      </c>
    </row>
    <row r="96" spans="1:14" ht="12.75">
      <c r="A96" t="s">
        <v>8</v>
      </c>
      <c r="C96">
        <f>(917*equations!$G$34*(C95*SIN($D$90)*SIN(C92)+COS($D$90)*COS(C92)*SIN(C95)))/equations!$G$34</f>
        <v>255.43582177620127</v>
      </c>
      <c r="D96">
        <f>(917*equations!$G$34*(D95*SIN($D$90)*SIN(D92)+COS($D$90)*COS(D92)*SIN(D95)))/equations!$G$34</f>
        <v>396.182287309461</v>
      </c>
      <c r="E96">
        <f>(917*equations!$G$34*(E95*SIN($D$90)*SIN(E92)+COS($D$90)*COS(E92)*SIN(E95)))/equations!$G$34</f>
        <v>595.7798162836427</v>
      </c>
      <c r="F96">
        <f>(917*equations!$G$34*(F95*SIN($D$90)*SIN(F92)+COS($D$90)*COS(F92)*SIN(F95)))/equations!$G$34</f>
        <v>818.9235656083358</v>
      </c>
      <c r="G96">
        <f>(917*equations!$G$34*(G95*SIN($D$90)*SIN(G92)+COS($D$90)*COS(G92)*SIN(G95)))/equations!$G$34</f>
        <v>981.1090460309011</v>
      </c>
      <c r="H96">
        <f>(917*equations!$G$34*(H95*SIN($D$90)*SIN(H92)+COS($D$90)*COS(H92)*SIN(H95)))/equations!$G$34</f>
        <v>1046.7189079603786</v>
      </c>
      <c r="I96">
        <f>(917*equations!$G$34*(I95*SIN($D$90)*SIN(I92)+COS($D$90)*COS(I92)*SIN(I95)))/equations!$G$34</f>
        <v>994.3105973979488</v>
      </c>
      <c r="J96">
        <f>(917*equations!$G$34*(J95*SIN($D$90)*SIN(J92)+COS($D$90)*COS(J92)*SIN(J95)))/equations!$G$34</f>
        <v>835.2372766941807</v>
      </c>
      <c r="K96">
        <f>(917*equations!$G$34*(K95*SIN($D$90)*SIN(K92)+COS($D$90)*COS(K92)*SIN(K95)))/equations!$G$34</f>
        <v>614.3274225422267</v>
      </c>
      <c r="L96">
        <f>(917*equations!$G$34*(L95*SIN($D$90)*SIN(L92)+COS($D$90)*COS(L92)*SIN(L95)))/equations!$G$34</f>
        <v>405.3341448254603</v>
      </c>
      <c r="M96">
        <f>(917*equations!$G$34*(M95*SIN($D$90)*SIN(M92)+COS($D$90)*COS(M92)*SIN(M95)))/equations!$G$34</f>
        <v>257.04954070554237</v>
      </c>
      <c r="N96">
        <f>(917*equations!$G$34*(N95*SIN($D$90)*SIN(N92)+COS($D$90)*COS(N92)*SIN(N95)))/equations!$G$34</f>
        <v>207.06189225752027</v>
      </c>
    </row>
    <row r="98" spans="1:14" ht="12.75">
      <c r="A98" t="s">
        <v>9</v>
      </c>
      <c r="B98">
        <v>1973</v>
      </c>
      <c r="C98" s="8">
        <f>C5-C4</f>
        <v>4.5</v>
      </c>
      <c r="D98" s="8">
        <f>D5-D4</f>
        <v>5.7</v>
      </c>
      <c r="E98" s="8">
        <f aca="true" t="shared" si="3" ref="E98:N98">E5-E4</f>
        <v>10</v>
      </c>
      <c r="F98" s="8">
        <f t="shared" si="3"/>
        <v>9.1</v>
      </c>
      <c r="G98" s="8">
        <f t="shared" si="3"/>
        <v>9.4</v>
      </c>
      <c r="H98" s="8">
        <f t="shared" si="3"/>
        <v>11.100000000000001</v>
      </c>
      <c r="I98" s="8">
        <f t="shared" si="3"/>
        <v>10</v>
      </c>
      <c r="J98" s="8">
        <f t="shared" si="3"/>
        <v>11.7</v>
      </c>
      <c r="K98" s="8">
        <f t="shared" si="3"/>
        <v>11.400000000000002</v>
      </c>
      <c r="L98" s="8">
        <f t="shared" si="3"/>
        <v>7.8</v>
      </c>
      <c r="M98" s="8">
        <f t="shared" si="3"/>
        <v>6.999999999999999</v>
      </c>
      <c r="N98" s="8">
        <f t="shared" si="3"/>
        <v>4.8</v>
      </c>
    </row>
    <row r="99" spans="1:14" ht="12.75">
      <c r="A99" t="s">
        <v>10</v>
      </c>
      <c r="B99">
        <v>1973</v>
      </c>
      <c r="C99">
        <f>(C4+C5)/2</f>
        <v>3.25</v>
      </c>
      <c r="D99">
        <f aca="true" t="shared" si="4" ref="D99:N99">(D4+D5)/2</f>
        <v>4.15</v>
      </c>
      <c r="E99">
        <f t="shared" si="4"/>
        <v>7.300000000000001</v>
      </c>
      <c r="F99">
        <f t="shared" si="4"/>
        <v>8.649999999999999</v>
      </c>
      <c r="G99">
        <f t="shared" si="4"/>
        <v>14.3</v>
      </c>
      <c r="H99">
        <f t="shared" si="4"/>
        <v>18.55</v>
      </c>
      <c r="I99">
        <f t="shared" si="4"/>
        <v>19.2</v>
      </c>
      <c r="J99">
        <f t="shared" si="4"/>
        <v>21.049999999999997</v>
      </c>
      <c r="K99">
        <f t="shared" si="4"/>
        <v>17.4</v>
      </c>
      <c r="L99">
        <f t="shared" si="4"/>
        <v>11.1</v>
      </c>
      <c r="M99">
        <f t="shared" si="4"/>
        <v>6.699999999999999</v>
      </c>
      <c r="N99">
        <f t="shared" si="4"/>
        <v>4.2</v>
      </c>
    </row>
    <row r="100" spans="1:14" ht="12.75">
      <c r="A100" t="s">
        <v>11</v>
      </c>
      <c r="B100">
        <v>1973</v>
      </c>
      <c r="C100">
        <f>equations!$C$20*(C99+equations!$D$20)*SQRT(C98)*(C$96/equations!$E$20)</f>
        <v>0.4858187083357831</v>
      </c>
      <c r="D100">
        <f>equations!$C$20*(D99+equations!$D$20)*SQRT(D98)*(D$96/equations!$E$20)</f>
        <v>0.8843029699779659</v>
      </c>
      <c r="E100">
        <f>equations!$C$20*(E99+equations!$D$20)*SQRT(E98)*(E$96/equations!$E$20)</f>
        <v>2.01415822357466</v>
      </c>
      <c r="F100">
        <f>equations!$C$20*(F99+equations!$D$20)*SQRT(F98)*(F$96/equations!$E$20)</f>
        <v>2.783067997655349</v>
      </c>
      <c r="G100">
        <f>equations!$C$20*(G99+equations!$D$20)*SQRT(G98)*(G$96/equations!$E$20)</f>
        <v>4.112636403574799</v>
      </c>
      <c r="H100">
        <f>equations!$C$20*(H99+equations!$D$20)*SQRT(H98)*(H$96/equations!$E$20)</f>
        <v>5.399207894354186</v>
      </c>
      <c r="I100">
        <f>equations!$C$20*(I99+equations!$D$20)*SQRT(I98)*(I$96/equations!$E$20)</f>
        <v>4.955162124438144</v>
      </c>
      <c r="J100">
        <f>equations!$C$20*(J99+equations!$D$20)*SQRT(J98)*(J$96/equations!$E$20)</f>
        <v>4.72746039195752</v>
      </c>
      <c r="K100">
        <f>equations!$C$20*(K99+equations!$D$20)*SQRT(K98)*(K$96/equations!$E$20)</f>
        <v>3.109775711731468</v>
      </c>
      <c r="L100">
        <f>equations!$C$20*(L99+equations!$D$20)*SQRT(L98)*(L$96/equations!$E$20)</f>
        <v>1.3934532729764224</v>
      </c>
      <c r="M100">
        <f>equations!$C$20*(M99+equations!$D$20)*SQRT(M98)*(M$96/equations!$E$20)</f>
        <v>0.7096856320047963</v>
      </c>
      <c r="N100">
        <f>equations!$C$20*(N99+equations!$D$20)*SQRT(N98)*(N$96/equations!$E$20)</f>
        <v>0.42508673636821454</v>
      </c>
    </row>
    <row r="101" spans="1:14" ht="12.75">
      <c r="A101" t="s">
        <v>12</v>
      </c>
      <c r="B101">
        <v>1973</v>
      </c>
      <c r="C101">
        <f>MAX(0.5,(C100*30)/10)*equations!$G$20</f>
        <v>1.4574561250073494</v>
      </c>
      <c r="D101">
        <f>MAX(0.5,(D100*30)/10)*equations!$G$20</f>
        <v>2.6529089099338976</v>
      </c>
      <c r="E101">
        <f>MAX(0.5,(E100*30)/10)*equations!$G$20</f>
        <v>6.042474670723979</v>
      </c>
      <c r="F101">
        <f>MAX(0.5,(F100*30)/10)*equations!$G$20</f>
        <v>8.349203992966046</v>
      </c>
      <c r="G101">
        <f>MAX(0.5,(G100*30)/10)*equations!$G$20</f>
        <v>12.337909210724396</v>
      </c>
      <c r="H101">
        <f>MAX(0.5,(H100*30)/10)*equations!$G$20</f>
        <v>16.197623683062556</v>
      </c>
      <c r="I101">
        <f>MAX(0.5,(I100*30)/10)*equations!$G$20</f>
        <v>14.86548637331443</v>
      </c>
      <c r="J101">
        <f>MAX(0.5,(J100*30)/10)*equations!$G$20</f>
        <v>14.18238117587256</v>
      </c>
      <c r="K101">
        <f>MAX(0.5,(K100*30)/10)*equations!$G$20</f>
        <v>9.329327135194404</v>
      </c>
      <c r="L101">
        <f>MAX(0.5,(L100*30)/10)*equations!$G$20</f>
        <v>4.180359818929267</v>
      </c>
      <c r="M101">
        <f>MAX(0.5,(M100*30)/10)*equations!$G$20</f>
        <v>2.129056896014389</v>
      </c>
      <c r="N101">
        <f>MAX(0.5,(N100*30)/10)*equations!$G$20</f>
        <v>1.2752602091046437</v>
      </c>
    </row>
    <row r="102" spans="1:14" ht="12.75">
      <c r="A102" t="s">
        <v>13</v>
      </c>
      <c r="B102">
        <v>1973</v>
      </c>
      <c r="C102">
        <f aca="true" t="shared" si="5" ref="C102:N102">1/(1+30*EXP(-8.5*(C3/C101)))</f>
        <v>0.9999718842309476</v>
      </c>
      <c r="D102">
        <f t="shared" si="5"/>
        <v>0.9999976740889711</v>
      </c>
      <c r="E102">
        <f t="shared" si="5"/>
        <v>0.08087119462839427</v>
      </c>
      <c r="F102">
        <f t="shared" si="5"/>
        <v>0.5904023159529388</v>
      </c>
      <c r="G102">
        <f t="shared" si="5"/>
        <v>0.9645016861197201</v>
      </c>
      <c r="H102">
        <f t="shared" si="5"/>
        <v>0.37280097267940854</v>
      </c>
      <c r="I102">
        <f t="shared" si="5"/>
        <v>0.20240542021227673</v>
      </c>
      <c r="J102">
        <f t="shared" si="5"/>
        <v>0.11499480933314751</v>
      </c>
      <c r="K102">
        <f t="shared" si="5"/>
        <v>0.9710860900987934</v>
      </c>
      <c r="L102">
        <f t="shared" si="5"/>
        <v>0.9996732696671289</v>
      </c>
      <c r="M102">
        <f t="shared" si="5"/>
        <v>0.9999999304239426</v>
      </c>
      <c r="N102">
        <f t="shared" si="5"/>
        <v>0.9999999999999845</v>
      </c>
    </row>
    <row r="103" spans="1:14" ht="12.75">
      <c r="A103" t="s">
        <v>14</v>
      </c>
      <c r="B103">
        <v>1973</v>
      </c>
      <c r="C103">
        <f>equations!$C$4*EXP(equations!$D$4*(1/equations!$E$4-1/((273+C99)-equations!$F$4)))</f>
        <v>0.26597118777228357</v>
      </c>
      <c r="D103">
        <f>equations!$C$4*EXP(equations!$D$4*(1/equations!$E$4-1/((273+D99)-equations!$F$4)))</f>
        <v>0.2977977119152267</v>
      </c>
      <c r="E103">
        <f>equations!$C$4*EXP(equations!$D$4*(1/equations!$E$4-1/((273+E99)-equations!$F$4)))</f>
        <v>0.4291791461373365</v>
      </c>
      <c r="F103">
        <f>equations!$C$4*EXP(equations!$D$4*(1/equations!$E$4-1/((273+F99)-equations!$F$4)))</f>
        <v>0.4955025379917134</v>
      </c>
      <c r="G103">
        <f>equations!$C$4*EXP(equations!$D$4*(1/equations!$E$4-1/((273+G99)-equations!$F$4)))</f>
        <v>0.8430362840072753</v>
      </c>
      <c r="H103">
        <f>equations!$C$4*EXP(equations!$D$4*(1/equations!$E$4-1/((273+H99)-equations!$F$4)))</f>
        <v>1.1824337776987872</v>
      </c>
      <c r="I103">
        <f>equations!$C$4*EXP(equations!$D$4*(1/equations!$E$4-1/((273+I99)-equations!$F$4)))</f>
        <v>1.2403845828470628</v>
      </c>
      <c r="J103">
        <f>equations!$C$4*EXP(equations!$D$4*(1/equations!$E$4-1/((273+J99)-equations!$F$4)))</f>
        <v>1.4141278828236037</v>
      </c>
      <c r="K103">
        <f>equations!$C$4*EXP(equations!$D$4*(1/equations!$E$4-1/((273+K99)-equations!$F$4)))</f>
        <v>1.0838448744923945</v>
      </c>
      <c r="L103">
        <f>equations!$C$4*EXP(equations!$D$4*(1/equations!$E$4-1/((273+L99)-equations!$F$4)))</f>
        <v>0.6320465126827962</v>
      </c>
      <c r="M103">
        <f>equations!$C$4*EXP(equations!$D$4*(1/equations!$E$4-1/((273+M99)-equations!$F$4)))</f>
        <v>0.40167352040322896</v>
      </c>
      <c r="N103">
        <f>equations!$C$4*EXP(equations!$D$4*(1/equations!$E$4-1/((273+N99)-equations!$F$4)))</f>
        <v>0.29963783996373744</v>
      </c>
    </row>
    <row r="104" spans="1:15" ht="12.75">
      <c r="A104" t="s">
        <v>15</v>
      </c>
      <c r="B104">
        <v>1973</v>
      </c>
      <c r="C104">
        <f>C102*C103</f>
        <v>0.2659637097877936</v>
      </c>
      <c r="D104">
        <f>D102*D103</f>
        <v>0.2977970192642442</v>
      </c>
      <c r="E104">
        <f aca="true" t="shared" si="6" ref="E104:N104">E102*E103</f>
        <v>0.03470823025772061</v>
      </c>
      <c r="F104">
        <f t="shared" si="6"/>
        <v>0.29254584599086664</v>
      </c>
      <c r="G104">
        <f t="shared" si="6"/>
        <v>0.8131099173851202</v>
      </c>
      <c r="H104">
        <f t="shared" si="6"/>
        <v>0.4408124624550954</v>
      </c>
      <c r="I104">
        <f t="shared" si="6"/>
        <v>0.2510605627159893</v>
      </c>
      <c r="J104">
        <f t="shared" si="6"/>
        <v>0.16261736625798787</v>
      </c>
      <c r="K104">
        <f t="shared" si="6"/>
        <v>1.0525066814444368</v>
      </c>
      <c r="L104">
        <f t="shared" si="6"/>
        <v>0.6318400039153174</v>
      </c>
      <c r="M104">
        <f t="shared" si="6"/>
        <v>0.4016734924563691</v>
      </c>
      <c r="N104">
        <f t="shared" si="6"/>
        <v>0.2996378399637328</v>
      </c>
      <c r="O104">
        <f>AVERAGE(C104:N104)</f>
        <v>0.4120227609912228</v>
      </c>
    </row>
    <row r="105" spans="1:14" ht="12.75">
      <c r="A105" t="s">
        <v>9</v>
      </c>
      <c r="B105">
        <v>1974</v>
      </c>
      <c r="C105" s="8">
        <f>C8-C7</f>
        <v>0</v>
      </c>
      <c r="D105" s="8">
        <f aca="true" t="shared" si="7" ref="D105:N105">D8-D7</f>
        <v>0</v>
      </c>
      <c r="E105" s="8">
        <f t="shared" si="7"/>
        <v>0</v>
      </c>
      <c r="F105" s="8">
        <f t="shared" si="7"/>
        <v>0</v>
      </c>
      <c r="G105" s="8">
        <f t="shared" si="7"/>
        <v>0</v>
      </c>
      <c r="H105" s="8">
        <f t="shared" si="7"/>
        <v>0</v>
      </c>
      <c r="I105" s="8">
        <f t="shared" si="7"/>
        <v>0</v>
      </c>
      <c r="J105" s="8">
        <f t="shared" si="7"/>
        <v>0</v>
      </c>
      <c r="K105" s="8">
        <f t="shared" si="7"/>
        <v>0</v>
      </c>
      <c r="L105" s="8">
        <f t="shared" si="7"/>
        <v>0</v>
      </c>
      <c r="M105" s="8">
        <f t="shared" si="7"/>
        <v>0</v>
      </c>
      <c r="N105" s="8">
        <f t="shared" si="7"/>
        <v>0</v>
      </c>
    </row>
    <row r="106" spans="1:14" ht="12.75">
      <c r="A106" t="s">
        <v>10</v>
      </c>
      <c r="B106">
        <v>1974</v>
      </c>
      <c r="C106">
        <f>(C8+C7)/2</f>
        <v>0</v>
      </c>
      <c r="D106">
        <f aca="true" t="shared" si="8" ref="D106:N106">(D8+D7)/2</f>
        <v>0</v>
      </c>
      <c r="E106">
        <f t="shared" si="8"/>
        <v>0</v>
      </c>
      <c r="F106">
        <f t="shared" si="8"/>
        <v>0</v>
      </c>
      <c r="G106">
        <f t="shared" si="8"/>
        <v>0</v>
      </c>
      <c r="H106">
        <f t="shared" si="8"/>
        <v>0</v>
      </c>
      <c r="I106">
        <f t="shared" si="8"/>
        <v>0</v>
      </c>
      <c r="J106">
        <f t="shared" si="8"/>
        <v>0</v>
      </c>
      <c r="K106">
        <f t="shared" si="8"/>
        <v>0</v>
      </c>
      <c r="L106">
        <f t="shared" si="8"/>
        <v>0</v>
      </c>
      <c r="M106">
        <f t="shared" si="8"/>
        <v>0</v>
      </c>
      <c r="N106">
        <f t="shared" si="8"/>
        <v>0</v>
      </c>
    </row>
    <row r="107" spans="1:14" ht="12.75">
      <c r="A107" t="s">
        <v>11</v>
      </c>
      <c r="B107">
        <v>1974</v>
      </c>
      <c r="C107">
        <f>equations!$C$20*(C106+equations!$D$20)*SQRT(C105)*(C$96/equations!$E$20)</f>
        <v>0</v>
      </c>
      <c r="D107">
        <f>equations!$C$20*(D106+equations!$D$20)*SQRT(D105)*(D$96/equations!$E$20)</f>
        <v>0</v>
      </c>
      <c r="E107">
        <f>equations!$C$20*(E106+equations!$D$20)*SQRT(E105)*(E$96/equations!$E$20)</f>
        <v>0</v>
      </c>
      <c r="F107">
        <f>equations!$C$20*(F106+equations!$D$20)*SQRT(F105)*(F$96/equations!$E$20)</f>
        <v>0</v>
      </c>
      <c r="G107">
        <f>equations!$C$20*(G106+equations!$D$20)*SQRT(G105)*(G$96/equations!$E$20)</f>
        <v>0</v>
      </c>
      <c r="H107">
        <f>equations!$C$20*(H106+equations!$D$20)*SQRT(H105)*(H$96/equations!$E$20)</f>
        <v>0</v>
      </c>
      <c r="I107">
        <f>equations!$C$20*(I106+equations!$D$20)*SQRT(I105)*(I$96/equations!$E$20)</f>
        <v>0</v>
      </c>
      <c r="J107">
        <f>equations!$C$20*(J106+equations!$D$20)*SQRT(J105)*(J$96/equations!$E$20)</f>
        <v>0</v>
      </c>
      <c r="K107">
        <f>equations!$C$20*(K106+equations!$D$20)*SQRT(K105)*(K$96/equations!$E$20)</f>
        <v>0</v>
      </c>
      <c r="L107">
        <f>equations!$C$20*(L106+equations!$D$20)*SQRT(L105)*(L$96/equations!$E$20)</f>
        <v>0</v>
      </c>
      <c r="M107">
        <f>equations!$C$20*(M106+equations!$D$20)*SQRT(M105)*(M$96/equations!$E$20)</f>
        <v>0</v>
      </c>
      <c r="N107">
        <f>equations!$C$20*(N106+equations!$D$20)*SQRT(N105)*(N$96/equations!$E$20)</f>
        <v>0</v>
      </c>
    </row>
    <row r="108" spans="1:14" ht="12.75">
      <c r="A108" t="s">
        <v>12</v>
      </c>
      <c r="B108">
        <v>1974</v>
      </c>
      <c r="C108">
        <f>MAX(0.5,(C107*30)/10)*equations!$G$20</f>
        <v>0.5</v>
      </c>
      <c r="D108">
        <f>MAX(0.5,(D107*30)/10)*equations!$G$20</f>
        <v>0.5</v>
      </c>
      <c r="E108">
        <f>MAX(0.5,(E107*30)/10)*equations!$G$20</f>
        <v>0.5</v>
      </c>
      <c r="F108">
        <f>MAX(0.5,(F107*30)/10)*equations!$G$20</f>
        <v>0.5</v>
      </c>
      <c r="G108">
        <f>MAX(0.5,(G107*30)/10)*equations!$G$20</f>
        <v>0.5</v>
      </c>
      <c r="H108">
        <f>MAX(0.5,(H107*30)/10)*equations!$G$20</f>
        <v>0.5</v>
      </c>
      <c r="I108">
        <f>MAX(0.5,(I107*30)/10)*equations!$G$20</f>
        <v>0.5</v>
      </c>
      <c r="J108">
        <f>MAX(0.5,(J107*30)/10)*equations!$G$20</f>
        <v>0.5</v>
      </c>
      <c r="K108">
        <f>MAX(0.5,(K107*30)/10)*equations!$G$20</f>
        <v>0.5</v>
      </c>
      <c r="L108">
        <f>MAX(0.5,(L107*30)/10)*equations!$G$20</f>
        <v>0.5</v>
      </c>
      <c r="M108">
        <f>MAX(0.5,(M107*30)/10)*equations!$G$20</f>
        <v>0.5</v>
      </c>
      <c r="N108">
        <f>MAX(0.5,(N107*30)/10)*equations!$G$20</f>
        <v>0.5</v>
      </c>
    </row>
    <row r="109" spans="1:14" ht="12.75">
      <c r="A109" t="s">
        <v>13</v>
      </c>
      <c r="B109">
        <v>1974</v>
      </c>
      <c r="C109">
        <f>1/(1+30*EXP(-8.5*(C6/C108)))</f>
        <v>0.03225806451612903</v>
      </c>
      <c r="D109">
        <f aca="true" t="shared" si="9" ref="D109:N109">1/(1+30*EXP(-8.5*(D6/D108)))</f>
        <v>0.03225806451612903</v>
      </c>
      <c r="E109">
        <f t="shared" si="9"/>
        <v>0.03225806451612903</v>
      </c>
      <c r="F109">
        <f t="shared" si="9"/>
        <v>0.03225806451612903</v>
      </c>
      <c r="G109">
        <f t="shared" si="9"/>
        <v>0.03225806451612903</v>
      </c>
      <c r="H109">
        <f t="shared" si="9"/>
        <v>0.03225806451612903</v>
      </c>
      <c r="I109">
        <f t="shared" si="9"/>
        <v>0.03225806451612903</v>
      </c>
      <c r="J109">
        <f t="shared" si="9"/>
        <v>0.03225806451612903</v>
      </c>
      <c r="K109">
        <f t="shared" si="9"/>
        <v>0.03225806451612903</v>
      </c>
      <c r="L109">
        <f t="shared" si="9"/>
        <v>0.03225806451612903</v>
      </c>
      <c r="M109">
        <f t="shared" si="9"/>
        <v>0.03225806451612903</v>
      </c>
      <c r="N109">
        <f t="shared" si="9"/>
        <v>0.03225806451612903</v>
      </c>
    </row>
    <row r="110" spans="1:14" ht="12.75">
      <c r="A110" t="s">
        <v>14</v>
      </c>
      <c r="B110">
        <v>1974</v>
      </c>
      <c r="C110">
        <f>equations!$C$4*EXP(equations!$D$4*(1/equations!$E$4-1/((273+C106)-equations!$F$4)))</f>
        <v>0.17042754177611263</v>
      </c>
      <c r="D110">
        <f>equations!$C$4*EXP(equations!$D$4*(1/equations!$E$4-1/((273+D106)-equations!$F$4)))</f>
        <v>0.17042754177611263</v>
      </c>
      <c r="E110">
        <f>equations!$C$4*EXP(equations!$D$4*(1/equations!$E$4-1/((273+E106)-equations!$F$4)))</f>
        <v>0.17042754177611263</v>
      </c>
      <c r="F110">
        <f>equations!$C$4*EXP(equations!$D$4*(1/equations!$E$4-1/((273+F106)-equations!$F$4)))</f>
        <v>0.17042754177611263</v>
      </c>
      <c r="G110">
        <f>equations!$C$4*EXP(equations!$D$4*(1/equations!$E$4-1/((273+G106)-equations!$F$4)))</f>
        <v>0.17042754177611263</v>
      </c>
      <c r="H110">
        <f>equations!$C$4*EXP(equations!$D$4*(1/equations!$E$4-1/((273+H106)-equations!$F$4)))</f>
        <v>0.17042754177611263</v>
      </c>
      <c r="I110">
        <f>equations!$C$4*EXP(equations!$D$4*(1/equations!$E$4-1/((273+I106)-equations!$F$4)))</f>
        <v>0.17042754177611263</v>
      </c>
      <c r="J110">
        <f>equations!$C$4*EXP(equations!$D$4*(1/equations!$E$4-1/((273+J106)-equations!$F$4)))</f>
        <v>0.17042754177611263</v>
      </c>
      <c r="K110">
        <f>equations!$C$4*EXP(equations!$D$4*(1/equations!$E$4-1/((273+K106)-equations!$F$4)))</f>
        <v>0.17042754177611263</v>
      </c>
      <c r="L110">
        <f>equations!$C$4*EXP(equations!$D$4*(1/equations!$E$4-1/((273+L106)-equations!$F$4)))</f>
        <v>0.17042754177611263</v>
      </c>
      <c r="M110">
        <f>equations!$C$4*EXP(equations!$D$4*(1/equations!$E$4-1/((273+M106)-equations!$F$4)))</f>
        <v>0.17042754177611263</v>
      </c>
      <c r="N110">
        <f>equations!$C$4*EXP(equations!$D$4*(1/equations!$E$4-1/((273+N106)-equations!$F$4)))</f>
        <v>0.17042754177611263</v>
      </c>
    </row>
    <row r="111" spans="1:16" ht="12.75">
      <c r="A111" t="s">
        <v>15</v>
      </c>
      <c r="B111">
        <v>1974</v>
      </c>
      <c r="C111">
        <f>C109*C110</f>
        <v>0.005497662637939117</v>
      </c>
      <c r="D111">
        <f>D109*D110</f>
        <v>0.005497662637939117</v>
      </c>
      <c r="E111">
        <f aca="true" t="shared" si="10" ref="E111:N111">E109*E110</f>
        <v>0.005497662637939117</v>
      </c>
      <c r="F111">
        <f t="shared" si="10"/>
        <v>0.005497662637939117</v>
      </c>
      <c r="G111">
        <f t="shared" si="10"/>
        <v>0.005497662637939117</v>
      </c>
      <c r="H111">
        <f t="shared" si="10"/>
        <v>0.005497662637939117</v>
      </c>
      <c r="I111">
        <f t="shared" si="10"/>
        <v>0.005497662637939117</v>
      </c>
      <c r="J111">
        <f t="shared" si="10"/>
        <v>0.005497662637939117</v>
      </c>
      <c r="K111">
        <f t="shared" si="10"/>
        <v>0.005497662637939117</v>
      </c>
      <c r="L111">
        <f t="shared" si="10"/>
        <v>0.005497662637939117</v>
      </c>
      <c r="M111">
        <f t="shared" si="10"/>
        <v>0.005497662637939117</v>
      </c>
      <c r="N111">
        <f t="shared" si="10"/>
        <v>0.005497662637939117</v>
      </c>
      <c r="O111">
        <f>AVERAGE(C111:N111)</f>
        <v>0.005497662637939118</v>
      </c>
      <c r="P111" s="22" t="s">
        <v>35</v>
      </c>
    </row>
    <row r="112" spans="1:14" ht="12.75">
      <c r="A112" t="s">
        <v>9</v>
      </c>
      <c r="B112">
        <v>1975</v>
      </c>
      <c r="C112" s="8">
        <f>C11-C10</f>
        <v>0</v>
      </c>
      <c r="D112" s="8">
        <f aca="true" t="shared" si="11" ref="D112:N112">D11-D10</f>
        <v>0</v>
      </c>
      <c r="E112" s="8">
        <f t="shared" si="11"/>
        <v>0</v>
      </c>
      <c r="F112" s="8">
        <f t="shared" si="11"/>
        <v>0</v>
      </c>
      <c r="G112" s="8">
        <f t="shared" si="11"/>
        <v>0</v>
      </c>
      <c r="H112" s="8">
        <f t="shared" si="11"/>
        <v>0</v>
      </c>
      <c r="I112" s="8">
        <f t="shared" si="11"/>
        <v>0</v>
      </c>
      <c r="J112" s="8">
        <f t="shared" si="11"/>
        <v>0</v>
      </c>
      <c r="K112" s="8">
        <f t="shared" si="11"/>
        <v>0</v>
      </c>
      <c r="L112" s="8">
        <f t="shared" si="11"/>
        <v>0</v>
      </c>
      <c r="M112" s="8">
        <f t="shared" si="11"/>
        <v>0</v>
      </c>
      <c r="N112" s="8">
        <f t="shared" si="11"/>
        <v>0</v>
      </c>
    </row>
    <row r="113" spans="1:14" ht="12.75">
      <c r="A113" t="s">
        <v>10</v>
      </c>
      <c r="B113">
        <v>1975</v>
      </c>
      <c r="C113">
        <f>(C10+C11)/2</f>
        <v>0</v>
      </c>
      <c r="D113">
        <f aca="true" t="shared" si="12" ref="D113:N113">(D10+D11)/2</f>
        <v>0</v>
      </c>
      <c r="E113">
        <f t="shared" si="12"/>
        <v>0</v>
      </c>
      <c r="F113">
        <f t="shared" si="12"/>
        <v>0</v>
      </c>
      <c r="G113">
        <f t="shared" si="12"/>
        <v>0</v>
      </c>
      <c r="H113">
        <f t="shared" si="12"/>
        <v>0</v>
      </c>
      <c r="I113">
        <f t="shared" si="12"/>
        <v>0</v>
      </c>
      <c r="J113">
        <f t="shared" si="12"/>
        <v>0</v>
      </c>
      <c r="K113">
        <f t="shared" si="12"/>
        <v>0</v>
      </c>
      <c r="L113">
        <f t="shared" si="12"/>
        <v>0</v>
      </c>
      <c r="M113">
        <f t="shared" si="12"/>
        <v>0</v>
      </c>
      <c r="N113">
        <f t="shared" si="12"/>
        <v>0</v>
      </c>
    </row>
    <row r="114" spans="1:14" ht="12.75">
      <c r="A114" t="s">
        <v>11</v>
      </c>
      <c r="B114">
        <v>1975</v>
      </c>
      <c r="C114">
        <f>equations!$C$20*(C113+equations!$D$20)*SQRT(C112)*(C$96/equations!$E$20)</f>
        <v>0</v>
      </c>
      <c r="D114">
        <f>equations!$C$20*(D113+equations!$D$20)*SQRT(D112)*(D$96/equations!$E$20)</f>
        <v>0</v>
      </c>
      <c r="E114">
        <f>equations!$C$20*(E113+equations!$D$20)*SQRT(E112)*(E$96/equations!$E$20)</f>
        <v>0</v>
      </c>
      <c r="F114">
        <f>equations!$C$20*(F113+equations!$D$20)*SQRT(F112)*(F$96/equations!$E$20)</f>
        <v>0</v>
      </c>
      <c r="G114">
        <f>equations!$C$20*(G113+equations!$D$20)*SQRT(G112)*(G$96/equations!$E$20)</f>
        <v>0</v>
      </c>
      <c r="H114">
        <f>equations!$C$20*(H113+equations!$D$20)*SQRT(H112)*(H$96/equations!$E$20)</f>
        <v>0</v>
      </c>
      <c r="I114">
        <f>equations!$C$20*(I113+equations!$D$20)*SQRT(I112)*(I$96/equations!$E$20)</f>
        <v>0</v>
      </c>
      <c r="J114">
        <f>equations!$C$20*(J113+equations!$D$20)*SQRT(J112)*(J$96/equations!$E$20)</f>
        <v>0</v>
      </c>
      <c r="K114">
        <f>equations!$C$20*(K113+equations!$D$20)*SQRT(K112)*(K$96/equations!$E$20)</f>
        <v>0</v>
      </c>
      <c r="L114">
        <f>equations!$C$20*(L113+equations!$D$20)*SQRT(L112)*(L$96/equations!$E$20)</f>
        <v>0</v>
      </c>
      <c r="M114">
        <f>equations!$C$20*(M113+equations!$D$20)*SQRT(M112)*(M$96/equations!$E$20)</f>
        <v>0</v>
      </c>
      <c r="N114">
        <f>equations!$C$20*(N113+equations!$D$20)*SQRT(N112)*(N$96/equations!$E$20)</f>
        <v>0</v>
      </c>
    </row>
    <row r="115" spans="1:14" ht="12.75">
      <c r="A115" t="s">
        <v>12</v>
      </c>
      <c r="B115">
        <v>1975</v>
      </c>
      <c r="C115">
        <f>MAX(0.5,(C114*30)/10)*equations!$G$20</f>
        <v>0.5</v>
      </c>
      <c r="D115">
        <f>MAX(0.5,(D114*30)/10)*equations!$G$20</f>
        <v>0.5</v>
      </c>
      <c r="E115">
        <f>MAX(0.5,(E114*30)/10)*equations!$G$20</f>
        <v>0.5</v>
      </c>
      <c r="F115">
        <f>MAX(0.5,(F114*30)/10)*equations!$G$20</f>
        <v>0.5</v>
      </c>
      <c r="G115">
        <f>MAX(0.5,(G114*30)/10)*equations!$G$20</f>
        <v>0.5</v>
      </c>
      <c r="H115">
        <f>MAX(0.5,(H114*30)/10)*equations!$G$20</f>
        <v>0.5</v>
      </c>
      <c r="I115">
        <f>MAX(0.5,(I114*30)/10)*equations!$G$20</f>
        <v>0.5</v>
      </c>
      <c r="J115">
        <f>MAX(0.5,(J114*30)/10)*equations!$G$20</f>
        <v>0.5</v>
      </c>
      <c r="K115">
        <f>MAX(0.5,(K114*30)/10)*equations!$G$20</f>
        <v>0.5</v>
      </c>
      <c r="L115">
        <f>MAX(0.5,(L114*30)/10)*equations!$G$20</f>
        <v>0.5</v>
      </c>
      <c r="M115">
        <f>MAX(0.5,(M114*30)/10)*equations!$G$20</f>
        <v>0.5</v>
      </c>
      <c r="N115">
        <f>MAX(0.5,(N114*30)/10)*equations!$G$20</f>
        <v>0.5</v>
      </c>
    </row>
    <row r="116" spans="1:14" ht="12.75">
      <c r="A116" t="s">
        <v>13</v>
      </c>
      <c r="B116">
        <v>1975</v>
      </c>
      <c r="C116">
        <f>1/(1+30*EXP(-8.5*(C9/C115)))</f>
        <v>0.03225806451612903</v>
      </c>
      <c r="D116">
        <f aca="true" t="shared" si="13" ref="D116:N116">1/(1+30*EXP(-8.5*(D9/D115)))</f>
        <v>0.03225806451612903</v>
      </c>
      <c r="E116">
        <f t="shared" si="13"/>
        <v>0.03225806451612903</v>
      </c>
      <c r="F116">
        <f t="shared" si="13"/>
        <v>0.03225806451612903</v>
      </c>
      <c r="G116">
        <f t="shared" si="13"/>
        <v>0.03225806451612903</v>
      </c>
      <c r="H116">
        <f t="shared" si="13"/>
        <v>0.03225806451612903</v>
      </c>
      <c r="I116">
        <f t="shared" si="13"/>
        <v>0.03225806451612903</v>
      </c>
      <c r="J116">
        <f t="shared" si="13"/>
        <v>0.03225806451612903</v>
      </c>
      <c r="K116">
        <f t="shared" si="13"/>
        <v>0.03225806451612903</v>
      </c>
      <c r="L116">
        <f t="shared" si="13"/>
        <v>0.03225806451612903</v>
      </c>
      <c r="M116">
        <f t="shared" si="13"/>
        <v>0.03225806451612903</v>
      </c>
      <c r="N116">
        <f t="shared" si="13"/>
        <v>0.03225806451612903</v>
      </c>
    </row>
    <row r="117" spans="1:14" ht="12.75">
      <c r="A117" t="s">
        <v>14</v>
      </c>
      <c r="B117">
        <v>1975</v>
      </c>
      <c r="C117">
        <f>equations!$C$4*EXP(equations!$D$4*(1/equations!$E$4-1/((273+C113)-equations!$F$4)))</f>
        <v>0.17042754177611263</v>
      </c>
      <c r="D117">
        <f>equations!$C$4*EXP(equations!$D$4*(1/equations!$E$4-1/((273+D113)-equations!$F$4)))</f>
        <v>0.17042754177611263</v>
      </c>
      <c r="E117">
        <f>equations!$C$4*EXP(equations!$D$4*(1/equations!$E$4-1/((273+E113)-equations!$F$4)))</f>
        <v>0.17042754177611263</v>
      </c>
      <c r="F117">
        <f>equations!$C$4*EXP(equations!$D$4*(1/equations!$E$4-1/((273+F113)-equations!$F$4)))</f>
        <v>0.17042754177611263</v>
      </c>
      <c r="G117">
        <f>equations!$C$4*EXP(equations!$D$4*(1/equations!$E$4-1/((273+G113)-equations!$F$4)))</f>
        <v>0.17042754177611263</v>
      </c>
      <c r="H117">
        <f>equations!$C$4*EXP(equations!$D$4*(1/equations!$E$4-1/((273+H113)-equations!$F$4)))</f>
        <v>0.17042754177611263</v>
      </c>
      <c r="I117">
        <f>equations!$C$4*EXP(equations!$D$4*(1/equations!$E$4-1/((273+I113)-equations!$F$4)))</f>
        <v>0.17042754177611263</v>
      </c>
      <c r="J117">
        <f>equations!$C$4*EXP(equations!$D$4*(1/equations!$E$4-1/((273+J113)-equations!$F$4)))</f>
        <v>0.17042754177611263</v>
      </c>
      <c r="K117">
        <f>equations!$C$4*EXP(equations!$D$4*(1/equations!$E$4-1/((273+K113)-equations!$F$4)))</f>
        <v>0.17042754177611263</v>
      </c>
      <c r="L117">
        <f>equations!$C$4*EXP(equations!$D$4*(1/equations!$E$4-1/((273+L113)-equations!$F$4)))</f>
        <v>0.17042754177611263</v>
      </c>
      <c r="M117">
        <f>equations!$C$4*EXP(equations!$D$4*(1/equations!$E$4-1/((273+M113)-equations!$F$4)))</f>
        <v>0.17042754177611263</v>
      </c>
      <c r="N117">
        <f>equations!$C$4*EXP(equations!$D$4*(1/equations!$E$4-1/((273+N113)-equations!$F$4)))</f>
        <v>0.17042754177611263</v>
      </c>
    </row>
    <row r="118" spans="1:15" ht="12.75">
      <c r="A118" t="s">
        <v>15</v>
      </c>
      <c r="B118">
        <v>1975</v>
      </c>
      <c r="C118">
        <f>C116*C117</f>
        <v>0.005497662637939117</v>
      </c>
      <c r="D118">
        <f>D116*D117</f>
        <v>0.005497662637939117</v>
      </c>
      <c r="E118">
        <f aca="true" t="shared" si="14" ref="E118:N118">E116*E117</f>
        <v>0.005497662637939117</v>
      </c>
      <c r="F118">
        <f t="shared" si="14"/>
        <v>0.005497662637939117</v>
      </c>
      <c r="G118">
        <f t="shared" si="14"/>
        <v>0.005497662637939117</v>
      </c>
      <c r="H118">
        <f t="shared" si="14"/>
        <v>0.005497662637939117</v>
      </c>
      <c r="I118">
        <f t="shared" si="14"/>
        <v>0.005497662637939117</v>
      </c>
      <c r="J118">
        <f t="shared" si="14"/>
        <v>0.005497662637939117</v>
      </c>
      <c r="K118">
        <f t="shared" si="14"/>
        <v>0.005497662637939117</v>
      </c>
      <c r="L118">
        <f t="shared" si="14"/>
        <v>0.005497662637939117</v>
      </c>
      <c r="M118">
        <f t="shared" si="14"/>
        <v>0.005497662637939117</v>
      </c>
      <c r="N118">
        <f t="shared" si="14"/>
        <v>0.005497662637939117</v>
      </c>
      <c r="O118">
        <f>AVERAGE(C118:N118)</f>
        <v>0.005497662637939118</v>
      </c>
    </row>
    <row r="119" spans="1:14" ht="12.75">
      <c r="A119" t="s">
        <v>9</v>
      </c>
      <c r="B119">
        <v>1976</v>
      </c>
      <c r="C119" s="8">
        <f>C14-C13</f>
        <v>0</v>
      </c>
      <c r="D119" s="8">
        <f aca="true" t="shared" si="15" ref="D119:N119">D14-D13</f>
        <v>0</v>
      </c>
      <c r="E119" s="8">
        <f t="shared" si="15"/>
        <v>0</v>
      </c>
      <c r="F119" s="8">
        <f t="shared" si="15"/>
        <v>0</v>
      </c>
      <c r="G119" s="8">
        <f t="shared" si="15"/>
        <v>0</v>
      </c>
      <c r="H119" s="8">
        <f t="shared" si="15"/>
        <v>0</v>
      </c>
      <c r="I119" s="8">
        <f t="shared" si="15"/>
        <v>0</v>
      </c>
      <c r="J119" s="8">
        <f t="shared" si="15"/>
        <v>0</v>
      </c>
      <c r="K119" s="8">
        <f t="shared" si="15"/>
        <v>0</v>
      </c>
      <c r="L119" s="8">
        <f t="shared" si="15"/>
        <v>0</v>
      </c>
      <c r="M119" s="8">
        <f t="shared" si="15"/>
        <v>0</v>
      </c>
      <c r="N119" s="8">
        <f t="shared" si="15"/>
        <v>0</v>
      </c>
    </row>
    <row r="120" spans="1:14" ht="12.75">
      <c r="A120" t="s">
        <v>10</v>
      </c>
      <c r="B120">
        <v>1976</v>
      </c>
      <c r="C120">
        <f>(C13+C14)/2</f>
        <v>0</v>
      </c>
      <c r="D120">
        <f aca="true" t="shared" si="16" ref="D120:N120">(D13+D14)/2</f>
        <v>0</v>
      </c>
      <c r="E120">
        <f t="shared" si="16"/>
        <v>0</v>
      </c>
      <c r="F120">
        <f t="shared" si="16"/>
        <v>0</v>
      </c>
      <c r="G120">
        <f t="shared" si="16"/>
        <v>0</v>
      </c>
      <c r="H120">
        <f t="shared" si="16"/>
        <v>0</v>
      </c>
      <c r="I120">
        <f t="shared" si="16"/>
        <v>0</v>
      </c>
      <c r="J120">
        <f t="shared" si="16"/>
        <v>0</v>
      </c>
      <c r="K120">
        <f t="shared" si="16"/>
        <v>0</v>
      </c>
      <c r="L120">
        <f t="shared" si="16"/>
        <v>0</v>
      </c>
      <c r="M120">
        <f t="shared" si="16"/>
        <v>0</v>
      </c>
      <c r="N120">
        <f t="shared" si="16"/>
        <v>0</v>
      </c>
    </row>
    <row r="121" spans="1:14" ht="12.75">
      <c r="A121" t="s">
        <v>11</v>
      </c>
      <c r="B121">
        <v>1976</v>
      </c>
      <c r="C121">
        <f>equations!$C$20*(C120+equations!$D$20)*SQRT(C119)*(C$96/equations!$E$20)</f>
        <v>0</v>
      </c>
      <c r="D121">
        <f>equations!$C$20*(D120+equations!$D$20)*SQRT(D119)*(D$96/equations!$E$20)</f>
        <v>0</v>
      </c>
      <c r="E121">
        <f>equations!$C$20*(E120+equations!$D$20)*SQRT(E119)*(E$96/equations!$E$20)</f>
        <v>0</v>
      </c>
      <c r="F121">
        <f>equations!$C$20*(F120+equations!$D$20)*SQRT(F119)*(F$96/equations!$E$20)</f>
        <v>0</v>
      </c>
      <c r="G121">
        <f>equations!$C$20*(G120+equations!$D$20)*SQRT(G119)*(G$96/equations!$E$20)</f>
        <v>0</v>
      </c>
      <c r="H121">
        <f>equations!$C$20*(H120+equations!$D$20)*SQRT(H119)*(H$96/equations!$E$20)</f>
        <v>0</v>
      </c>
      <c r="I121">
        <f>equations!$C$20*(I120+equations!$D$20)*SQRT(I119)*(I$96/equations!$E$20)</f>
        <v>0</v>
      </c>
      <c r="J121">
        <f>equations!$C$20*(J120+equations!$D$20)*SQRT(J119)*(J$96/equations!$E$20)</f>
        <v>0</v>
      </c>
      <c r="K121">
        <f>equations!$C$20*(K120+equations!$D$20)*SQRT(K119)*(K$96/equations!$E$20)</f>
        <v>0</v>
      </c>
      <c r="L121">
        <f>equations!$C$20*(L120+equations!$D$20)*SQRT(L119)*(L$96/equations!$E$20)</f>
        <v>0</v>
      </c>
      <c r="M121">
        <f>equations!$C$20*(M120+equations!$D$20)*SQRT(M119)*(M$96/equations!$E$20)</f>
        <v>0</v>
      </c>
      <c r="N121">
        <f>equations!$C$20*(N120+equations!$D$20)*SQRT(N119)*(N$96/equations!$E$20)</f>
        <v>0</v>
      </c>
    </row>
    <row r="122" spans="1:14" ht="12.75">
      <c r="A122" t="s">
        <v>12</v>
      </c>
      <c r="B122">
        <v>1976</v>
      </c>
      <c r="C122">
        <f>MAX(0.5,(C121*30)/10)*equations!$G$20</f>
        <v>0.5</v>
      </c>
      <c r="D122">
        <f>MAX(0.5,(D121*30)/10)*equations!$G$20</f>
        <v>0.5</v>
      </c>
      <c r="E122">
        <f>MAX(0.5,(E121*30)/10)*equations!$G$20</f>
        <v>0.5</v>
      </c>
      <c r="F122">
        <f>MAX(0.5,(F121*30)/10)*equations!$G$20</f>
        <v>0.5</v>
      </c>
      <c r="G122">
        <f>MAX(0.5,(G121*30)/10)*equations!$G$20</f>
        <v>0.5</v>
      </c>
      <c r="H122">
        <f>MAX(0.5,(H121*30)/10)*equations!$G$20</f>
        <v>0.5</v>
      </c>
      <c r="I122">
        <f>MAX(0.5,(I121*30)/10)*equations!$G$20</f>
        <v>0.5</v>
      </c>
      <c r="J122">
        <f>MAX(0.5,(J121*30)/10)*equations!$G$20</f>
        <v>0.5</v>
      </c>
      <c r="K122">
        <f>MAX(0.5,(K121*30)/10)*equations!$G$20</f>
        <v>0.5</v>
      </c>
      <c r="L122">
        <f>MAX(0.5,(L121*30)/10)*equations!$G$20</f>
        <v>0.5</v>
      </c>
      <c r="M122">
        <f>MAX(0.5,(M121*30)/10)*equations!$G$20</f>
        <v>0.5</v>
      </c>
      <c r="N122">
        <f>MAX(0.5,(N121*30)/10)*equations!$G$20</f>
        <v>0.5</v>
      </c>
    </row>
    <row r="123" spans="1:14" ht="12.75">
      <c r="A123" t="s">
        <v>13</v>
      </c>
      <c r="B123">
        <v>1976</v>
      </c>
      <c r="C123">
        <f>1/(1+30*EXP(-8.5*(C12/C122)))</f>
        <v>0.03225806451612903</v>
      </c>
      <c r="D123">
        <f aca="true" t="shared" si="17" ref="D123:N123">1/(1+30*EXP(-8.5*(D12/D122)))</f>
        <v>0.03225806451612903</v>
      </c>
      <c r="E123">
        <f t="shared" si="17"/>
        <v>0.03225806451612903</v>
      </c>
      <c r="F123">
        <f t="shared" si="17"/>
        <v>0.03225806451612903</v>
      </c>
      <c r="G123">
        <f t="shared" si="17"/>
        <v>0.03225806451612903</v>
      </c>
      <c r="H123">
        <f t="shared" si="17"/>
        <v>0.03225806451612903</v>
      </c>
      <c r="I123">
        <f t="shared" si="17"/>
        <v>0.03225806451612903</v>
      </c>
      <c r="J123">
        <f t="shared" si="17"/>
        <v>0.03225806451612903</v>
      </c>
      <c r="K123">
        <f t="shared" si="17"/>
        <v>0.03225806451612903</v>
      </c>
      <c r="L123">
        <f t="shared" si="17"/>
        <v>0.03225806451612903</v>
      </c>
      <c r="M123">
        <f t="shared" si="17"/>
        <v>0.03225806451612903</v>
      </c>
      <c r="N123">
        <f t="shared" si="17"/>
        <v>0.03225806451612903</v>
      </c>
    </row>
    <row r="124" spans="1:14" ht="12.75">
      <c r="A124" t="s">
        <v>14</v>
      </c>
      <c r="B124">
        <v>1976</v>
      </c>
      <c r="C124">
        <f>equations!$C$4*EXP(equations!$D$4*(1/equations!$E$4-1/((273+C120)-equations!$F$4)))</f>
        <v>0.17042754177611263</v>
      </c>
      <c r="D124">
        <f>equations!$C$4*EXP(equations!$D$4*(1/equations!$E$4-1/((273+D120)-equations!$F$4)))</f>
        <v>0.17042754177611263</v>
      </c>
      <c r="E124">
        <f>equations!$C$4*EXP(equations!$D$4*(1/equations!$E$4-1/((273+E120)-equations!$F$4)))</f>
        <v>0.17042754177611263</v>
      </c>
      <c r="F124">
        <f>equations!$C$4*EXP(equations!$D$4*(1/equations!$E$4-1/((273+F120)-equations!$F$4)))</f>
        <v>0.17042754177611263</v>
      </c>
      <c r="G124">
        <f>equations!$C$4*EXP(equations!$D$4*(1/equations!$E$4-1/((273+G120)-equations!$F$4)))</f>
        <v>0.17042754177611263</v>
      </c>
      <c r="H124">
        <f>equations!$C$4*EXP(equations!$D$4*(1/equations!$E$4-1/((273+H120)-equations!$F$4)))</f>
        <v>0.17042754177611263</v>
      </c>
      <c r="I124">
        <f>equations!$C$4*EXP(equations!$D$4*(1/equations!$E$4-1/((273+I120)-equations!$F$4)))</f>
        <v>0.17042754177611263</v>
      </c>
      <c r="J124">
        <f>equations!$C$4*EXP(equations!$D$4*(1/equations!$E$4-1/((273+J120)-equations!$F$4)))</f>
        <v>0.17042754177611263</v>
      </c>
      <c r="K124">
        <f>equations!$C$4*EXP(equations!$D$4*(1/equations!$E$4-1/((273+K120)-equations!$F$4)))</f>
        <v>0.17042754177611263</v>
      </c>
      <c r="L124">
        <f>equations!$C$4*EXP(equations!$D$4*(1/equations!$E$4-1/((273+L120)-equations!$F$4)))</f>
        <v>0.17042754177611263</v>
      </c>
      <c r="M124">
        <f>equations!$C$4*EXP(equations!$D$4*(1/equations!$E$4-1/((273+M120)-equations!$F$4)))</f>
        <v>0.17042754177611263</v>
      </c>
      <c r="N124">
        <f>equations!$C$4*EXP(equations!$D$4*(1/equations!$E$4-1/((273+N120)-equations!$F$4)))</f>
        <v>0.17042754177611263</v>
      </c>
    </row>
    <row r="125" spans="1:15" ht="12.75">
      <c r="A125" t="s">
        <v>15</v>
      </c>
      <c r="B125">
        <v>1976</v>
      </c>
      <c r="C125">
        <f>C123*C124</f>
        <v>0.005497662637939117</v>
      </c>
      <c r="D125">
        <f>D123*D124</f>
        <v>0.005497662637939117</v>
      </c>
      <c r="E125">
        <f aca="true" t="shared" si="18" ref="E125:N125">E123*E124</f>
        <v>0.005497662637939117</v>
      </c>
      <c r="F125">
        <f t="shared" si="18"/>
        <v>0.005497662637939117</v>
      </c>
      <c r="G125">
        <f t="shared" si="18"/>
        <v>0.005497662637939117</v>
      </c>
      <c r="H125">
        <f t="shared" si="18"/>
        <v>0.005497662637939117</v>
      </c>
      <c r="I125">
        <f t="shared" si="18"/>
        <v>0.005497662637939117</v>
      </c>
      <c r="J125">
        <f t="shared" si="18"/>
        <v>0.005497662637939117</v>
      </c>
      <c r="K125">
        <f t="shared" si="18"/>
        <v>0.005497662637939117</v>
      </c>
      <c r="L125">
        <f t="shared" si="18"/>
        <v>0.005497662637939117</v>
      </c>
      <c r="M125">
        <f t="shared" si="18"/>
        <v>0.005497662637939117</v>
      </c>
      <c r="N125">
        <f t="shared" si="18"/>
        <v>0.005497662637939117</v>
      </c>
      <c r="O125">
        <f>AVERAGE(C125:N125)</f>
        <v>0.005497662637939118</v>
      </c>
    </row>
    <row r="126" spans="1:14" ht="12.75">
      <c r="A126" t="s">
        <v>9</v>
      </c>
      <c r="B126">
        <v>1977</v>
      </c>
      <c r="C126" s="8">
        <f>C17-C16</f>
        <v>0</v>
      </c>
      <c r="D126" s="8">
        <f aca="true" t="shared" si="19" ref="D126:N126">D17-D16</f>
        <v>0</v>
      </c>
      <c r="E126" s="8">
        <f t="shared" si="19"/>
        <v>0</v>
      </c>
      <c r="F126" s="8">
        <f t="shared" si="19"/>
        <v>0</v>
      </c>
      <c r="G126" s="8">
        <f t="shared" si="19"/>
        <v>0</v>
      </c>
      <c r="H126" s="8">
        <f t="shared" si="19"/>
        <v>0</v>
      </c>
      <c r="I126" s="8">
        <f t="shared" si="19"/>
        <v>0</v>
      </c>
      <c r="J126" s="8">
        <f t="shared" si="19"/>
        <v>0</v>
      </c>
      <c r="K126" s="8">
        <f t="shared" si="19"/>
        <v>0</v>
      </c>
      <c r="L126" s="8">
        <f t="shared" si="19"/>
        <v>0</v>
      </c>
      <c r="M126" s="8">
        <f t="shared" si="19"/>
        <v>0</v>
      </c>
      <c r="N126" s="8">
        <f t="shared" si="19"/>
        <v>0</v>
      </c>
    </row>
    <row r="127" spans="1:14" ht="12.75">
      <c r="A127" t="s">
        <v>10</v>
      </c>
      <c r="B127">
        <v>1977</v>
      </c>
      <c r="C127">
        <f>(C17+C16)/2</f>
        <v>0</v>
      </c>
      <c r="D127">
        <f aca="true" t="shared" si="20" ref="D127:N127">(D17+D16)/2</f>
        <v>0</v>
      </c>
      <c r="E127">
        <f t="shared" si="20"/>
        <v>0</v>
      </c>
      <c r="F127">
        <f t="shared" si="20"/>
        <v>0</v>
      </c>
      <c r="G127">
        <f t="shared" si="20"/>
        <v>0</v>
      </c>
      <c r="H127">
        <f t="shared" si="20"/>
        <v>0</v>
      </c>
      <c r="I127">
        <f t="shared" si="20"/>
        <v>0</v>
      </c>
      <c r="J127">
        <f t="shared" si="20"/>
        <v>0</v>
      </c>
      <c r="K127">
        <f t="shared" si="20"/>
        <v>0</v>
      </c>
      <c r="L127">
        <f t="shared" si="20"/>
        <v>0</v>
      </c>
      <c r="M127">
        <f t="shared" si="20"/>
        <v>0</v>
      </c>
      <c r="N127">
        <f t="shared" si="20"/>
        <v>0</v>
      </c>
    </row>
    <row r="128" spans="1:14" ht="12.75">
      <c r="A128" t="s">
        <v>11</v>
      </c>
      <c r="B128">
        <v>1977</v>
      </c>
      <c r="C128">
        <f>equations!$C$20*(C127+equations!$D$20)*SQRT(C126)*(C$96/equations!$E$20)</f>
        <v>0</v>
      </c>
      <c r="D128">
        <f>equations!$C$20*(D127+equations!$D$20)*SQRT(D126)*(D$96/equations!$E$20)</f>
        <v>0</v>
      </c>
      <c r="E128">
        <f>equations!$C$20*(E127+equations!$D$20)*SQRT(E126)*(E$96/equations!$E$20)</f>
        <v>0</v>
      </c>
      <c r="F128">
        <f>equations!$C$20*(F127+equations!$D$20)*SQRT(F126)*(F$96/equations!$E$20)</f>
        <v>0</v>
      </c>
      <c r="G128">
        <f>equations!$C$20*(G127+equations!$D$20)*SQRT(G126)*(G$96/equations!$E$20)</f>
        <v>0</v>
      </c>
      <c r="H128">
        <f>equations!$C$20*(H127+equations!$D$20)*SQRT(H126)*(H$96/equations!$E$20)</f>
        <v>0</v>
      </c>
      <c r="I128">
        <f>equations!$C$20*(I127+equations!$D$20)*SQRT(I126)*(I$96/equations!$E$20)</f>
        <v>0</v>
      </c>
      <c r="J128">
        <f>equations!$C$20*(J127+equations!$D$20)*SQRT(J126)*(J$96/equations!$E$20)</f>
        <v>0</v>
      </c>
      <c r="K128">
        <f>equations!$C$20*(K127+equations!$D$20)*SQRT(K126)*(K$96/equations!$E$20)</f>
        <v>0</v>
      </c>
      <c r="L128">
        <f>equations!$C$20*(L127+equations!$D$20)*SQRT(L126)*(L$96/equations!$E$20)</f>
        <v>0</v>
      </c>
      <c r="M128">
        <f>equations!$C$20*(M127+equations!$D$20)*SQRT(M126)*(M$96/equations!$E$20)</f>
        <v>0</v>
      </c>
      <c r="N128">
        <f>equations!$C$20*(N127+equations!$D$20)*SQRT(N126)*(N$96/equations!$E$20)</f>
        <v>0</v>
      </c>
    </row>
    <row r="129" spans="1:14" ht="12.75">
      <c r="A129" t="s">
        <v>12</v>
      </c>
      <c r="B129">
        <v>1977</v>
      </c>
      <c r="C129">
        <f>MAX(0.5,(C128*30)/10)*equations!$G$20</f>
        <v>0.5</v>
      </c>
      <c r="D129">
        <f>MAX(0.5,(D128*30)/10)*equations!$G$20</f>
        <v>0.5</v>
      </c>
      <c r="E129">
        <f>MAX(0.5,(E128*30)/10)*equations!$G$20</f>
        <v>0.5</v>
      </c>
      <c r="F129">
        <f>MAX(0.5,(F128*30)/10)*equations!$G$20</f>
        <v>0.5</v>
      </c>
      <c r="G129">
        <f>MAX(0.5,(G128*30)/10)*equations!$G$20</f>
        <v>0.5</v>
      </c>
      <c r="H129">
        <f>MAX(0.5,(H128*30)/10)*equations!$G$20</f>
        <v>0.5</v>
      </c>
      <c r="I129">
        <f>MAX(0.5,(I128*30)/10)*equations!$G$20</f>
        <v>0.5</v>
      </c>
      <c r="J129">
        <f>MAX(0.5,(J128*30)/10)*equations!$G$20</f>
        <v>0.5</v>
      </c>
      <c r="K129">
        <f>MAX(0.5,(K128*30)/10)*equations!$G$20</f>
        <v>0.5</v>
      </c>
      <c r="L129">
        <f>MAX(0.5,(L128*30)/10)*equations!$G$20</f>
        <v>0.5</v>
      </c>
      <c r="M129">
        <f>MAX(0.5,(M128*30)/10)*equations!$G$20</f>
        <v>0.5</v>
      </c>
      <c r="N129">
        <f>MAX(0.5,(N128*30)/10)*equations!$G$20</f>
        <v>0.5</v>
      </c>
    </row>
    <row r="130" spans="1:14" ht="12.75">
      <c r="A130" t="s">
        <v>13</v>
      </c>
      <c r="B130">
        <v>1977</v>
      </c>
      <c r="C130">
        <f>1/(1+30*EXP(-8.5*(C15/C129)))</f>
        <v>0.03225806451612903</v>
      </c>
      <c r="D130">
        <f aca="true" t="shared" si="21" ref="D130:N130">1/(1+30*EXP(-8.5*(D15/D129)))</f>
        <v>0.03225806451612903</v>
      </c>
      <c r="E130">
        <f t="shared" si="21"/>
        <v>0.03225806451612903</v>
      </c>
      <c r="F130">
        <f t="shared" si="21"/>
        <v>0.03225806451612903</v>
      </c>
      <c r="G130">
        <f t="shared" si="21"/>
        <v>0.03225806451612903</v>
      </c>
      <c r="H130">
        <f t="shared" si="21"/>
        <v>0.03225806451612903</v>
      </c>
      <c r="I130">
        <f t="shared" si="21"/>
        <v>0.03225806451612903</v>
      </c>
      <c r="J130">
        <f t="shared" si="21"/>
        <v>0.03225806451612903</v>
      </c>
      <c r="K130">
        <f t="shared" si="21"/>
        <v>0.03225806451612903</v>
      </c>
      <c r="L130">
        <f t="shared" si="21"/>
        <v>0.03225806451612903</v>
      </c>
      <c r="M130">
        <f t="shared" si="21"/>
        <v>0.03225806451612903</v>
      </c>
      <c r="N130">
        <f t="shared" si="21"/>
        <v>0.03225806451612903</v>
      </c>
    </row>
    <row r="131" spans="1:14" ht="12.75">
      <c r="A131" t="s">
        <v>14</v>
      </c>
      <c r="B131">
        <v>1977</v>
      </c>
      <c r="C131">
        <f>equations!$C$4*EXP(equations!$D$4*(1/equations!$E$4-1/((273+C127)-equations!$F$4)))</f>
        <v>0.17042754177611263</v>
      </c>
      <c r="D131">
        <f>equations!$C$4*EXP(equations!$D$4*(1/equations!$E$4-1/((273+D127)-equations!$F$4)))</f>
        <v>0.17042754177611263</v>
      </c>
      <c r="E131">
        <f>equations!$C$4*EXP(equations!$D$4*(1/equations!$E$4-1/((273+E127)-equations!$F$4)))</f>
        <v>0.17042754177611263</v>
      </c>
      <c r="F131">
        <f>equations!$C$4*EXP(equations!$D$4*(1/equations!$E$4-1/((273+F127)-equations!$F$4)))</f>
        <v>0.17042754177611263</v>
      </c>
      <c r="G131">
        <f>equations!$C$4*EXP(equations!$D$4*(1/equations!$E$4-1/((273+G127)-equations!$F$4)))</f>
        <v>0.17042754177611263</v>
      </c>
      <c r="H131">
        <f>equations!$C$4*EXP(equations!$D$4*(1/equations!$E$4-1/((273+H127)-equations!$F$4)))</f>
        <v>0.17042754177611263</v>
      </c>
      <c r="I131">
        <f>equations!$C$4*EXP(equations!$D$4*(1/equations!$E$4-1/((273+I127)-equations!$F$4)))</f>
        <v>0.17042754177611263</v>
      </c>
      <c r="J131">
        <f>equations!$C$4*EXP(equations!$D$4*(1/equations!$E$4-1/((273+J127)-equations!$F$4)))</f>
        <v>0.17042754177611263</v>
      </c>
      <c r="K131">
        <f>equations!$C$4*EXP(equations!$D$4*(1/equations!$E$4-1/((273+K127)-equations!$F$4)))</f>
        <v>0.17042754177611263</v>
      </c>
      <c r="L131">
        <f>equations!$C$4*EXP(equations!$D$4*(1/equations!$E$4-1/((273+L127)-equations!$F$4)))</f>
        <v>0.17042754177611263</v>
      </c>
      <c r="M131">
        <f>equations!$C$4*EXP(equations!$D$4*(1/equations!$E$4-1/((273+M127)-equations!$F$4)))</f>
        <v>0.17042754177611263</v>
      </c>
      <c r="N131">
        <f>equations!$C$4*EXP(equations!$D$4*(1/equations!$E$4-1/((273+N127)-equations!$F$4)))</f>
        <v>0.17042754177611263</v>
      </c>
    </row>
    <row r="132" spans="1:15" ht="12.75">
      <c r="A132" t="s">
        <v>15</v>
      </c>
      <c r="B132">
        <v>1977</v>
      </c>
      <c r="C132">
        <f>C130*C131</f>
        <v>0.005497662637939117</v>
      </c>
      <c r="D132">
        <f>D130*D131</f>
        <v>0.005497662637939117</v>
      </c>
      <c r="E132">
        <f aca="true" t="shared" si="22" ref="E132:N132">E130*E131</f>
        <v>0.005497662637939117</v>
      </c>
      <c r="F132">
        <f t="shared" si="22"/>
        <v>0.005497662637939117</v>
      </c>
      <c r="G132">
        <f t="shared" si="22"/>
        <v>0.005497662637939117</v>
      </c>
      <c r="H132">
        <f t="shared" si="22"/>
        <v>0.005497662637939117</v>
      </c>
      <c r="I132">
        <f t="shared" si="22"/>
        <v>0.005497662637939117</v>
      </c>
      <c r="J132">
        <f t="shared" si="22"/>
        <v>0.005497662637939117</v>
      </c>
      <c r="K132">
        <f t="shared" si="22"/>
        <v>0.005497662637939117</v>
      </c>
      <c r="L132">
        <f t="shared" si="22"/>
        <v>0.005497662637939117</v>
      </c>
      <c r="M132">
        <f t="shared" si="22"/>
        <v>0.005497662637939117</v>
      </c>
      <c r="N132">
        <f t="shared" si="22"/>
        <v>0.005497662637939117</v>
      </c>
      <c r="O132">
        <f>AVERAGE(C132:N132)</f>
        <v>0.005497662637939118</v>
      </c>
    </row>
    <row r="133" spans="1:14" ht="12.75">
      <c r="A133" t="s">
        <v>9</v>
      </c>
      <c r="B133">
        <v>1978</v>
      </c>
      <c r="C133" s="8">
        <f>C20-C19</f>
        <v>0</v>
      </c>
      <c r="D133" s="8">
        <f aca="true" t="shared" si="23" ref="D133:N133">D20-D19</f>
        <v>0</v>
      </c>
      <c r="E133" s="8">
        <f t="shared" si="23"/>
        <v>0</v>
      </c>
      <c r="F133" s="8">
        <f t="shared" si="23"/>
        <v>0</v>
      </c>
      <c r="G133" s="8">
        <f t="shared" si="23"/>
        <v>0</v>
      </c>
      <c r="H133" s="8">
        <f t="shared" si="23"/>
        <v>0</v>
      </c>
      <c r="I133" s="8">
        <f t="shared" si="23"/>
        <v>0</v>
      </c>
      <c r="J133" s="8">
        <f t="shared" si="23"/>
        <v>0</v>
      </c>
      <c r="K133" s="8">
        <f t="shared" si="23"/>
        <v>0</v>
      </c>
      <c r="L133" s="8">
        <f t="shared" si="23"/>
        <v>0</v>
      </c>
      <c r="M133" s="8">
        <f t="shared" si="23"/>
        <v>0</v>
      </c>
      <c r="N133" s="8">
        <f t="shared" si="23"/>
        <v>0</v>
      </c>
    </row>
    <row r="134" spans="1:14" ht="12.75">
      <c r="A134" t="s">
        <v>10</v>
      </c>
      <c r="B134">
        <v>1978</v>
      </c>
      <c r="C134">
        <f>(C19+C20)/2</f>
        <v>0</v>
      </c>
      <c r="D134">
        <f aca="true" t="shared" si="24" ref="D134:N134">(D19+D20)/2</f>
        <v>0</v>
      </c>
      <c r="E134">
        <f t="shared" si="24"/>
        <v>0</v>
      </c>
      <c r="F134">
        <f t="shared" si="24"/>
        <v>0</v>
      </c>
      <c r="G134">
        <f t="shared" si="24"/>
        <v>0</v>
      </c>
      <c r="H134">
        <f t="shared" si="24"/>
        <v>0</v>
      </c>
      <c r="I134">
        <f t="shared" si="24"/>
        <v>0</v>
      </c>
      <c r="J134">
        <f t="shared" si="24"/>
        <v>0</v>
      </c>
      <c r="K134">
        <f t="shared" si="24"/>
        <v>0</v>
      </c>
      <c r="L134">
        <f t="shared" si="24"/>
        <v>0</v>
      </c>
      <c r="M134">
        <f t="shared" si="24"/>
        <v>0</v>
      </c>
      <c r="N134">
        <f t="shared" si="24"/>
        <v>0</v>
      </c>
    </row>
    <row r="135" spans="1:14" ht="12.75">
      <c r="A135" t="s">
        <v>11</v>
      </c>
      <c r="B135">
        <v>1978</v>
      </c>
      <c r="C135">
        <f>equations!$C$20*(C134+equations!$D$20)*SQRT(C133)*(C$96/equations!$E$20)</f>
        <v>0</v>
      </c>
      <c r="D135">
        <f>equations!$C$20*(D134+equations!$D$20)*SQRT(D133)*(D$96/equations!$E$20)</f>
        <v>0</v>
      </c>
      <c r="E135">
        <f>equations!$C$20*(E134+equations!$D$20)*SQRT(E133)*(E$96/equations!$E$20)</f>
        <v>0</v>
      </c>
      <c r="F135">
        <f>equations!$C$20*(F134+equations!$D$20)*SQRT(F133)*(F$96/equations!$E$20)</f>
        <v>0</v>
      </c>
      <c r="G135">
        <f>equations!$C$20*(G134+equations!$D$20)*SQRT(G133)*(G$96/equations!$E$20)</f>
        <v>0</v>
      </c>
      <c r="H135">
        <f>equations!$C$20*(H134+equations!$D$20)*SQRT(H133)*(H$96/equations!$E$20)</f>
        <v>0</v>
      </c>
      <c r="I135">
        <f>equations!$C$20*(I134+equations!$D$20)*SQRT(I133)*(I$96/equations!$E$20)</f>
        <v>0</v>
      </c>
      <c r="J135">
        <f>equations!$C$20*(J134+equations!$D$20)*SQRT(J133)*(J$96/equations!$E$20)</f>
        <v>0</v>
      </c>
      <c r="K135">
        <f>equations!$C$20*(K134+equations!$D$20)*SQRT(K133)*(K$96/equations!$E$20)</f>
        <v>0</v>
      </c>
      <c r="L135">
        <f>equations!$C$20*(L134+equations!$D$20)*SQRT(L133)*(L$96/equations!$E$20)</f>
        <v>0</v>
      </c>
      <c r="M135">
        <f>equations!$C$20*(M134+equations!$D$20)*SQRT(M133)*(M$96/equations!$E$20)</f>
        <v>0</v>
      </c>
      <c r="N135">
        <f>equations!$C$20*(N134+equations!$D$20)*SQRT(N133)*(N$96/equations!$E$20)</f>
        <v>0</v>
      </c>
    </row>
    <row r="136" spans="1:14" ht="12.75">
      <c r="A136" t="s">
        <v>12</v>
      </c>
      <c r="B136">
        <v>1978</v>
      </c>
      <c r="C136">
        <f>MAX(0.5,(C135*30)/10)*equations!$G$20</f>
        <v>0.5</v>
      </c>
      <c r="D136">
        <f>MAX(0.5,(D135*30)/10)*equations!$G$20</f>
        <v>0.5</v>
      </c>
      <c r="E136">
        <f>MAX(0.5,(E135*30)/10)*equations!$G$20</f>
        <v>0.5</v>
      </c>
      <c r="F136">
        <f>MAX(0.5,(F135*30)/10)*equations!$G$20</f>
        <v>0.5</v>
      </c>
      <c r="G136">
        <f>MAX(0.5,(G135*30)/10)*equations!$G$20</f>
        <v>0.5</v>
      </c>
      <c r="H136">
        <f>MAX(0.5,(H135*30)/10)*equations!$G$20</f>
        <v>0.5</v>
      </c>
      <c r="I136">
        <f>MAX(0.5,(I135*30)/10)*equations!$G$20</f>
        <v>0.5</v>
      </c>
      <c r="J136">
        <f>MAX(0.5,(J135*30)/10)*equations!$G$20</f>
        <v>0.5</v>
      </c>
      <c r="K136">
        <f>MAX(0.5,(K135*30)/10)*equations!$G$20</f>
        <v>0.5</v>
      </c>
      <c r="L136">
        <f>MAX(0.5,(L135*30)/10)*equations!$G$20</f>
        <v>0.5</v>
      </c>
      <c r="M136">
        <f>MAX(0.5,(M135*30)/10)*equations!$G$20</f>
        <v>0.5</v>
      </c>
      <c r="N136">
        <f>MAX(0.5,(N135*30)/10)*equations!$G$20</f>
        <v>0.5</v>
      </c>
    </row>
    <row r="137" spans="1:14" ht="12.75">
      <c r="A137" t="s">
        <v>13</v>
      </c>
      <c r="B137">
        <v>1978</v>
      </c>
      <c r="C137">
        <f>1/(1+30*EXP(-8.5*(C18/C136)))</f>
        <v>0.03225806451612903</v>
      </c>
      <c r="D137">
        <f aca="true" t="shared" si="25" ref="D137:N137">1/(1+30*EXP(-8.5*(D18/D136)))</f>
        <v>0.03225806451612903</v>
      </c>
      <c r="E137">
        <f t="shared" si="25"/>
        <v>0.03225806451612903</v>
      </c>
      <c r="F137">
        <f t="shared" si="25"/>
        <v>0.03225806451612903</v>
      </c>
      <c r="G137">
        <f t="shared" si="25"/>
        <v>0.03225806451612903</v>
      </c>
      <c r="H137">
        <f t="shared" si="25"/>
        <v>0.03225806451612903</v>
      </c>
      <c r="I137">
        <f t="shared" si="25"/>
        <v>0.03225806451612903</v>
      </c>
      <c r="J137">
        <f t="shared" si="25"/>
        <v>0.03225806451612903</v>
      </c>
      <c r="K137">
        <f t="shared" si="25"/>
        <v>0.03225806451612903</v>
      </c>
      <c r="L137">
        <f t="shared" si="25"/>
        <v>0.03225806451612903</v>
      </c>
      <c r="M137">
        <f t="shared" si="25"/>
        <v>0.03225806451612903</v>
      </c>
      <c r="N137">
        <f t="shared" si="25"/>
        <v>0.03225806451612903</v>
      </c>
    </row>
    <row r="138" spans="1:14" ht="12.75">
      <c r="A138" t="s">
        <v>14</v>
      </c>
      <c r="B138">
        <v>1978</v>
      </c>
      <c r="C138">
        <f>equations!$C$4*EXP(equations!$D$4*(1/equations!$E$4-1/((273+C134)-equations!$F$4)))</f>
        <v>0.17042754177611263</v>
      </c>
      <c r="D138">
        <f>equations!$C$4*EXP(equations!$D$4*(1/equations!$E$4-1/((273+D134)-equations!$F$4)))</f>
        <v>0.17042754177611263</v>
      </c>
      <c r="E138">
        <f>equations!$C$4*EXP(equations!$D$4*(1/equations!$E$4-1/((273+E134)-equations!$F$4)))</f>
        <v>0.17042754177611263</v>
      </c>
      <c r="F138">
        <f>equations!$C$4*EXP(equations!$D$4*(1/equations!$E$4-1/((273+F134)-equations!$F$4)))</f>
        <v>0.17042754177611263</v>
      </c>
      <c r="G138">
        <f>equations!$C$4*EXP(equations!$D$4*(1/equations!$E$4-1/((273+G134)-equations!$F$4)))</f>
        <v>0.17042754177611263</v>
      </c>
      <c r="H138">
        <f>equations!$C$4*EXP(equations!$D$4*(1/equations!$E$4-1/((273+H134)-equations!$F$4)))</f>
        <v>0.17042754177611263</v>
      </c>
      <c r="I138">
        <f>equations!$C$4*EXP(equations!$D$4*(1/equations!$E$4-1/((273+I134)-equations!$F$4)))</f>
        <v>0.17042754177611263</v>
      </c>
      <c r="J138">
        <f>equations!$C$4*EXP(equations!$D$4*(1/equations!$E$4-1/((273+J134)-equations!$F$4)))</f>
        <v>0.17042754177611263</v>
      </c>
      <c r="K138">
        <f>equations!$C$4*EXP(equations!$D$4*(1/equations!$E$4-1/((273+K134)-equations!$F$4)))</f>
        <v>0.17042754177611263</v>
      </c>
      <c r="L138">
        <f>equations!$C$4*EXP(equations!$D$4*(1/equations!$E$4-1/((273+L134)-equations!$F$4)))</f>
        <v>0.17042754177611263</v>
      </c>
      <c r="M138">
        <f>equations!$C$4*EXP(equations!$D$4*(1/equations!$E$4-1/((273+M134)-equations!$F$4)))</f>
        <v>0.17042754177611263</v>
      </c>
      <c r="N138">
        <f>equations!$C$4*EXP(equations!$D$4*(1/equations!$E$4-1/((273+N134)-equations!$F$4)))</f>
        <v>0.17042754177611263</v>
      </c>
    </row>
    <row r="139" spans="1:15" ht="12.75">
      <c r="A139" t="s">
        <v>15</v>
      </c>
      <c r="B139">
        <v>1978</v>
      </c>
      <c r="C139">
        <f>C137*C138</f>
        <v>0.005497662637939117</v>
      </c>
      <c r="D139">
        <f>D137*D138</f>
        <v>0.005497662637939117</v>
      </c>
      <c r="E139">
        <f aca="true" t="shared" si="26" ref="E139:N139">E137*E138</f>
        <v>0.005497662637939117</v>
      </c>
      <c r="F139">
        <f t="shared" si="26"/>
        <v>0.005497662637939117</v>
      </c>
      <c r="G139">
        <f t="shared" si="26"/>
        <v>0.005497662637939117</v>
      </c>
      <c r="H139">
        <f t="shared" si="26"/>
        <v>0.005497662637939117</v>
      </c>
      <c r="I139">
        <f t="shared" si="26"/>
        <v>0.005497662637939117</v>
      </c>
      <c r="J139">
        <f t="shared" si="26"/>
        <v>0.005497662637939117</v>
      </c>
      <c r="K139">
        <f t="shared" si="26"/>
        <v>0.005497662637939117</v>
      </c>
      <c r="L139">
        <f t="shared" si="26"/>
        <v>0.005497662637939117</v>
      </c>
      <c r="M139">
        <f t="shared" si="26"/>
        <v>0.005497662637939117</v>
      </c>
      <c r="N139">
        <f t="shared" si="26"/>
        <v>0.005497662637939117</v>
      </c>
      <c r="O139">
        <f>AVERAGE(C139:N139)</f>
        <v>0.005497662637939118</v>
      </c>
    </row>
    <row r="140" spans="1:14" ht="12.75">
      <c r="A140" t="s">
        <v>9</v>
      </c>
      <c r="B140">
        <v>1979</v>
      </c>
      <c r="C140" s="8">
        <f>C23-C22</f>
        <v>0</v>
      </c>
      <c r="D140" s="8">
        <f aca="true" t="shared" si="27" ref="D140:N140">D23-D22</f>
        <v>0</v>
      </c>
      <c r="E140" s="8">
        <f t="shared" si="27"/>
        <v>0</v>
      </c>
      <c r="F140" s="8">
        <f t="shared" si="27"/>
        <v>0</v>
      </c>
      <c r="G140" s="8">
        <f t="shared" si="27"/>
        <v>0</v>
      </c>
      <c r="H140" s="8">
        <f t="shared" si="27"/>
        <v>0</v>
      </c>
      <c r="I140" s="8">
        <f t="shared" si="27"/>
        <v>0</v>
      </c>
      <c r="J140" s="8">
        <f t="shared" si="27"/>
        <v>0</v>
      </c>
      <c r="K140" s="8">
        <f t="shared" si="27"/>
        <v>0</v>
      </c>
      <c r="L140" s="8">
        <f t="shared" si="27"/>
        <v>0</v>
      </c>
      <c r="M140" s="8">
        <f t="shared" si="27"/>
        <v>0</v>
      </c>
      <c r="N140" s="8">
        <f t="shared" si="27"/>
        <v>0</v>
      </c>
    </row>
    <row r="141" spans="1:14" ht="12.75">
      <c r="A141" t="s">
        <v>10</v>
      </c>
      <c r="B141">
        <v>1979</v>
      </c>
      <c r="C141">
        <f>(C22+C23)/2</f>
        <v>0</v>
      </c>
      <c r="D141">
        <f aca="true" t="shared" si="28" ref="D141:N141">(D22+D23)/2</f>
        <v>0</v>
      </c>
      <c r="E141">
        <f t="shared" si="28"/>
        <v>0</v>
      </c>
      <c r="F141">
        <f t="shared" si="28"/>
        <v>0</v>
      </c>
      <c r="G141">
        <f t="shared" si="28"/>
        <v>0</v>
      </c>
      <c r="H141">
        <f t="shared" si="28"/>
        <v>0</v>
      </c>
      <c r="I141">
        <f t="shared" si="28"/>
        <v>0</v>
      </c>
      <c r="J141">
        <f t="shared" si="28"/>
        <v>0</v>
      </c>
      <c r="K141">
        <f t="shared" si="28"/>
        <v>0</v>
      </c>
      <c r="L141">
        <f t="shared" si="28"/>
        <v>0</v>
      </c>
      <c r="M141">
        <f t="shared" si="28"/>
        <v>0</v>
      </c>
      <c r="N141">
        <f t="shared" si="28"/>
        <v>0</v>
      </c>
    </row>
    <row r="142" spans="1:14" ht="12.75">
      <c r="A142" t="s">
        <v>11</v>
      </c>
      <c r="B142">
        <v>1979</v>
      </c>
      <c r="C142">
        <f>equations!$C$20*(C141+equations!$D$20)*SQRT(C140)*(C$96/equations!$E$20)</f>
        <v>0</v>
      </c>
      <c r="D142">
        <f>equations!$C$20*(D141+equations!$D$20)*SQRT(D140)*(D$96/equations!$E$20)</f>
        <v>0</v>
      </c>
      <c r="E142">
        <f>equations!$C$20*(E141+equations!$D$20)*SQRT(E140)*(E$96/equations!$E$20)</f>
        <v>0</v>
      </c>
      <c r="F142">
        <f>equations!$C$20*(F141+equations!$D$20)*SQRT(F140)*(F$96/equations!$E$20)</f>
        <v>0</v>
      </c>
      <c r="G142">
        <f>equations!$C$20*(G141+equations!$D$20)*SQRT(G140)*(G$96/equations!$E$20)</f>
        <v>0</v>
      </c>
      <c r="H142">
        <f>equations!$C$20*(H141+equations!$D$20)*SQRT(H140)*(H$96/equations!$E$20)</f>
        <v>0</v>
      </c>
      <c r="I142">
        <f>equations!$C$20*(I141+equations!$D$20)*SQRT(I140)*(I$96/equations!$E$20)</f>
        <v>0</v>
      </c>
      <c r="J142">
        <f>equations!$C$20*(J141+equations!$D$20)*SQRT(J140)*(J$96/equations!$E$20)</f>
        <v>0</v>
      </c>
      <c r="K142">
        <f>equations!$C$20*(K141+equations!$D$20)*SQRT(K140)*(K$96/equations!$E$20)</f>
        <v>0</v>
      </c>
      <c r="L142">
        <f>equations!$C$20*(L141+equations!$D$20)*SQRT(L140)*(L$96/equations!$E$20)</f>
        <v>0</v>
      </c>
      <c r="M142">
        <f>equations!$C$20*(M141+equations!$D$20)*SQRT(M140)*(M$96/equations!$E$20)</f>
        <v>0</v>
      </c>
      <c r="N142">
        <f>equations!$C$20*(N141+equations!$D$20)*SQRT(N140)*(N$96/equations!$E$20)</f>
        <v>0</v>
      </c>
    </row>
    <row r="143" spans="1:14" ht="12.75">
      <c r="A143" t="s">
        <v>12</v>
      </c>
      <c r="B143">
        <v>1979</v>
      </c>
      <c r="C143">
        <f>MAX(0.5,(C142*30)/10)*equations!$G$20</f>
        <v>0.5</v>
      </c>
      <c r="D143">
        <f>MAX(0.5,(D142*30)/10)*equations!$G$20</f>
        <v>0.5</v>
      </c>
      <c r="E143">
        <f>MAX(0.5,(E142*30)/10)*equations!$G$20</f>
        <v>0.5</v>
      </c>
      <c r="F143">
        <f>MAX(0.5,(F142*30)/10)*equations!$G$20</f>
        <v>0.5</v>
      </c>
      <c r="G143">
        <f>MAX(0.5,(G142*30)/10)*equations!$G$20</f>
        <v>0.5</v>
      </c>
      <c r="H143">
        <f>MAX(0.5,(H142*30)/10)*equations!$G$20</f>
        <v>0.5</v>
      </c>
      <c r="I143">
        <f>MAX(0.5,(I142*30)/10)*equations!$G$20</f>
        <v>0.5</v>
      </c>
      <c r="J143">
        <f>MAX(0.5,(J142*30)/10)*equations!$G$20</f>
        <v>0.5</v>
      </c>
      <c r="K143">
        <f>MAX(0.5,(K142*30)/10)*equations!$G$20</f>
        <v>0.5</v>
      </c>
      <c r="L143">
        <f>MAX(0.5,(L142*30)/10)*equations!$G$20</f>
        <v>0.5</v>
      </c>
      <c r="M143">
        <f>MAX(0.5,(M142*30)/10)*equations!$G$20</f>
        <v>0.5</v>
      </c>
      <c r="N143">
        <f>MAX(0.5,(N142*30)/10)*equations!$G$20</f>
        <v>0.5</v>
      </c>
    </row>
    <row r="144" spans="1:14" ht="12.75">
      <c r="A144" t="s">
        <v>13</v>
      </c>
      <c r="B144">
        <v>1979</v>
      </c>
      <c r="C144">
        <f>1/(1+30*EXP(-8.5*(C21/C143)))</f>
        <v>0.03225806451612903</v>
      </c>
      <c r="D144">
        <f aca="true" t="shared" si="29" ref="D144:N144">1/(1+30*EXP(-8.5*(D21/D143)))</f>
        <v>0.03225806451612903</v>
      </c>
      <c r="E144">
        <f t="shared" si="29"/>
        <v>0.03225806451612903</v>
      </c>
      <c r="F144">
        <f t="shared" si="29"/>
        <v>0.03225806451612903</v>
      </c>
      <c r="G144">
        <f t="shared" si="29"/>
        <v>0.03225806451612903</v>
      </c>
      <c r="H144">
        <f t="shared" si="29"/>
        <v>0.03225806451612903</v>
      </c>
      <c r="I144">
        <f t="shared" si="29"/>
        <v>0.03225806451612903</v>
      </c>
      <c r="J144">
        <f t="shared" si="29"/>
        <v>0.03225806451612903</v>
      </c>
      <c r="K144">
        <f t="shared" si="29"/>
        <v>0.03225806451612903</v>
      </c>
      <c r="L144">
        <f t="shared" si="29"/>
        <v>0.03225806451612903</v>
      </c>
      <c r="M144">
        <f t="shared" si="29"/>
        <v>0.03225806451612903</v>
      </c>
      <c r="N144">
        <f t="shared" si="29"/>
        <v>0.03225806451612903</v>
      </c>
    </row>
    <row r="145" spans="1:14" ht="12.75">
      <c r="A145" t="s">
        <v>14</v>
      </c>
      <c r="B145">
        <v>1979</v>
      </c>
      <c r="C145">
        <f>equations!$C$4*EXP(equations!$D$4*(1/equations!$E$4-1/((273+C141)-equations!$F$4)))</f>
        <v>0.17042754177611263</v>
      </c>
      <c r="D145">
        <f>equations!$C$4*EXP(equations!$D$4*(1/equations!$E$4-1/((273+D141)-equations!$F$4)))</f>
        <v>0.17042754177611263</v>
      </c>
      <c r="E145">
        <f>equations!$C$4*EXP(equations!$D$4*(1/equations!$E$4-1/((273+E141)-equations!$F$4)))</f>
        <v>0.17042754177611263</v>
      </c>
      <c r="F145">
        <f>equations!$C$4*EXP(equations!$D$4*(1/equations!$E$4-1/((273+F141)-equations!$F$4)))</f>
        <v>0.17042754177611263</v>
      </c>
      <c r="G145">
        <f>equations!$C$4*EXP(equations!$D$4*(1/equations!$E$4-1/((273+G141)-equations!$F$4)))</f>
        <v>0.17042754177611263</v>
      </c>
      <c r="H145">
        <f>equations!$C$4*EXP(equations!$D$4*(1/equations!$E$4-1/((273+H141)-equations!$F$4)))</f>
        <v>0.17042754177611263</v>
      </c>
      <c r="I145">
        <f>equations!$C$4*EXP(equations!$D$4*(1/equations!$E$4-1/((273+I141)-equations!$F$4)))</f>
        <v>0.17042754177611263</v>
      </c>
      <c r="J145">
        <f>equations!$C$4*EXP(equations!$D$4*(1/equations!$E$4-1/((273+J141)-equations!$F$4)))</f>
        <v>0.17042754177611263</v>
      </c>
      <c r="K145">
        <f>equations!$C$4*EXP(equations!$D$4*(1/equations!$E$4-1/((273+K141)-equations!$F$4)))</f>
        <v>0.17042754177611263</v>
      </c>
      <c r="L145">
        <f>equations!$C$4*EXP(equations!$D$4*(1/equations!$E$4-1/((273+L141)-equations!$F$4)))</f>
        <v>0.17042754177611263</v>
      </c>
      <c r="M145">
        <f>equations!$C$4*EXP(equations!$D$4*(1/equations!$E$4-1/((273+M141)-equations!$F$4)))</f>
        <v>0.17042754177611263</v>
      </c>
      <c r="N145">
        <f>equations!$C$4*EXP(equations!$D$4*(1/equations!$E$4-1/((273+N141)-equations!$F$4)))</f>
        <v>0.17042754177611263</v>
      </c>
    </row>
    <row r="146" spans="1:15" ht="12.75">
      <c r="A146" t="s">
        <v>15</v>
      </c>
      <c r="B146">
        <v>1979</v>
      </c>
      <c r="C146">
        <f>C144*C145</f>
        <v>0.005497662637939117</v>
      </c>
      <c r="D146">
        <f>D144*D145</f>
        <v>0.005497662637939117</v>
      </c>
      <c r="E146">
        <f aca="true" t="shared" si="30" ref="E146:N146">E144*E145</f>
        <v>0.005497662637939117</v>
      </c>
      <c r="F146">
        <f t="shared" si="30"/>
        <v>0.005497662637939117</v>
      </c>
      <c r="G146">
        <f t="shared" si="30"/>
        <v>0.005497662637939117</v>
      </c>
      <c r="H146">
        <f t="shared" si="30"/>
        <v>0.005497662637939117</v>
      </c>
      <c r="I146">
        <f t="shared" si="30"/>
        <v>0.005497662637939117</v>
      </c>
      <c r="J146">
        <f t="shared" si="30"/>
        <v>0.005497662637939117</v>
      </c>
      <c r="K146">
        <f t="shared" si="30"/>
        <v>0.005497662637939117</v>
      </c>
      <c r="L146">
        <f t="shared" si="30"/>
        <v>0.005497662637939117</v>
      </c>
      <c r="M146">
        <f t="shared" si="30"/>
        <v>0.005497662637939117</v>
      </c>
      <c r="N146">
        <f t="shared" si="30"/>
        <v>0.005497662637939117</v>
      </c>
      <c r="O146">
        <f>AVERAGE(C146:N146)</f>
        <v>0.005497662637939118</v>
      </c>
    </row>
    <row r="147" spans="1:14" ht="12.75">
      <c r="A147" t="s">
        <v>9</v>
      </c>
      <c r="B147">
        <v>1980</v>
      </c>
      <c r="C147" s="8">
        <f>C26-C25</f>
        <v>0</v>
      </c>
      <c r="D147" s="8">
        <f>D26-D25</f>
        <v>0</v>
      </c>
      <c r="E147" s="8">
        <f aca="true" t="shared" si="31" ref="E147:N147">E26-E25</f>
        <v>0</v>
      </c>
      <c r="F147" s="8">
        <f t="shared" si="31"/>
        <v>0</v>
      </c>
      <c r="G147" s="8">
        <f t="shared" si="31"/>
        <v>0</v>
      </c>
      <c r="H147" s="8">
        <f t="shared" si="31"/>
        <v>0</v>
      </c>
      <c r="I147" s="8">
        <f t="shared" si="31"/>
        <v>0</v>
      </c>
      <c r="J147" s="8">
        <f t="shared" si="31"/>
        <v>0</v>
      </c>
      <c r="K147" s="8">
        <f t="shared" si="31"/>
        <v>0</v>
      </c>
      <c r="L147" s="8">
        <f t="shared" si="31"/>
        <v>0</v>
      </c>
      <c r="M147" s="8">
        <f t="shared" si="31"/>
        <v>0</v>
      </c>
      <c r="N147" s="8">
        <f t="shared" si="31"/>
        <v>0</v>
      </c>
    </row>
    <row r="148" spans="1:14" ht="12.75">
      <c r="A148" t="s">
        <v>10</v>
      </c>
      <c r="B148">
        <v>1980</v>
      </c>
      <c r="C148">
        <f>(C25+C26)/2</f>
        <v>0</v>
      </c>
      <c r="D148">
        <f aca="true" t="shared" si="32" ref="D148:N148">(D25+D26)/2</f>
        <v>0</v>
      </c>
      <c r="E148">
        <f t="shared" si="32"/>
        <v>0</v>
      </c>
      <c r="F148">
        <f t="shared" si="32"/>
        <v>0</v>
      </c>
      <c r="G148">
        <f t="shared" si="32"/>
        <v>0</v>
      </c>
      <c r="H148">
        <f t="shared" si="32"/>
        <v>0</v>
      </c>
      <c r="I148">
        <f t="shared" si="32"/>
        <v>0</v>
      </c>
      <c r="J148">
        <f t="shared" si="32"/>
        <v>0</v>
      </c>
      <c r="K148">
        <f t="shared" si="32"/>
        <v>0</v>
      </c>
      <c r="L148">
        <f t="shared" si="32"/>
        <v>0</v>
      </c>
      <c r="M148">
        <f t="shared" si="32"/>
        <v>0</v>
      </c>
      <c r="N148">
        <f t="shared" si="32"/>
        <v>0</v>
      </c>
    </row>
    <row r="149" spans="1:14" ht="12.75">
      <c r="A149" t="s">
        <v>11</v>
      </c>
      <c r="B149">
        <v>1980</v>
      </c>
      <c r="C149">
        <f>equations!$C$20*(C148+equations!$D$20)*SQRT(C147)*(C$96/equations!$E$20)</f>
        <v>0</v>
      </c>
      <c r="D149">
        <f>equations!$C$20*(D148+equations!$D$20)*SQRT(D147)*(D$96/equations!$E$20)</f>
        <v>0</v>
      </c>
      <c r="E149">
        <f>equations!$C$20*(E148+equations!$D$20)*SQRT(E147)*(E$96/equations!$E$20)</f>
        <v>0</v>
      </c>
      <c r="F149">
        <f>equations!$C$20*(F148+equations!$D$20)*SQRT(F147)*(F$96/equations!$E$20)</f>
        <v>0</v>
      </c>
      <c r="G149">
        <f>equations!$C$20*(G148+equations!$D$20)*SQRT(G147)*(G$96/equations!$E$20)</f>
        <v>0</v>
      </c>
      <c r="H149">
        <f>equations!$C$20*(H148+equations!$D$20)*SQRT(H147)*(H$96/equations!$E$20)</f>
        <v>0</v>
      </c>
      <c r="I149">
        <f>equations!$C$20*(I148+equations!$D$20)*SQRT(I147)*(I$96/equations!$E$20)</f>
        <v>0</v>
      </c>
      <c r="J149">
        <f>equations!$C$20*(J148+equations!$D$20)*SQRT(J147)*(J$96/equations!$E$20)</f>
        <v>0</v>
      </c>
      <c r="K149">
        <f>equations!$C$20*(K148+equations!$D$20)*SQRT(K147)*(K$96/equations!$E$20)</f>
        <v>0</v>
      </c>
      <c r="L149">
        <f>equations!$C$20*(L148+equations!$D$20)*SQRT(L147)*(L$96/equations!$E$20)</f>
        <v>0</v>
      </c>
      <c r="M149">
        <f>equations!$C$20*(M148+equations!$D$20)*SQRT(M147)*(M$96/equations!$E$20)</f>
        <v>0</v>
      </c>
      <c r="N149">
        <f>equations!$C$20*(N148+equations!$D$20)*SQRT(N147)*(N$96/equations!$E$20)</f>
        <v>0</v>
      </c>
    </row>
    <row r="150" spans="1:14" ht="12.75">
      <c r="A150" t="s">
        <v>12</v>
      </c>
      <c r="B150">
        <v>1980</v>
      </c>
      <c r="C150">
        <f>MAX(0.5,(C149*30)/10)*equations!$G$20</f>
        <v>0.5</v>
      </c>
      <c r="D150">
        <f>MAX(0.5,(D149*30)/10)*equations!$G$20</f>
        <v>0.5</v>
      </c>
      <c r="E150">
        <f>MAX(0.5,(E149*30)/10)*equations!$G$20</f>
        <v>0.5</v>
      </c>
      <c r="F150">
        <f>MAX(0.5,(F149*30)/10)*equations!$G$20</f>
        <v>0.5</v>
      </c>
      <c r="G150">
        <f>MAX(0.5,(G149*30)/10)*equations!$G$20</f>
        <v>0.5</v>
      </c>
      <c r="H150">
        <f>MAX(0.5,(H149*30)/10)*equations!$G$20</f>
        <v>0.5</v>
      </c>
      <c r="I150">
        <f>MAX(0.5,(I149*30)/10)*equations!$G$20</f>
        <v>0.5</v>
      </c>
      <c r="J150">
        <f>MAX(0.5,(J149*30)/10)*equations!$G$20</f>
        <v>0.5</v>
      </c>
      <c r="K150">
        <f>MAX(0.5,(K149*30)/10)*equations!$G$20</f>
        <v>0.5</v>
      </c>
      <c r="L150">
        <f>MAX(0.5,(L149*30)/10)*equations!$G$20</f>
        <v>0.5</v>
      </c>
      <c r="M150">
        <f>MAX(0.5,(M149*30)/10)*equations!$G$20</f>
        <v>0.5</v>
      </c>
      <c r="N150">
        <f>MAX(0.5,(N149*30)/10)*equations!$G$20</f>
        <v>0.5</v>
      </c>
    </row>
    <row r="151" spans="1:14" ht="12.75">
      <c r="A151" t="s">
        <v>13</v>
      </c>
      <c r="B151">
        <v>1980</v>
      </c>
      <c r="C151">
        <f aca="true" t="shared" si="33" ref="C151:N151">1/(1+30*EXP(-8.5*(C24/C150)))</f>
        <v>0.03225806451612903</v>
      </c>
      <c r="D151">
        <f t="shared" si="33"/>
        <v>0.03225806451612903</v>
      </c>
      <c r="E151">
        <f t="shared" si="33"/>
        <v>0.03225806451612903</v>
      </c>
      <c r="F151">
        <f t="shared" si="33"/>
        <v>0.03225806451612903</v>
      </c>
      <c r="G151">
        <f t="shared" si="33"/>
        <v>0.03225806451612903</v>
      </c>
      <c r="H151">
        <f t="shared" si="33"/>
        <v>0.03225806451612903</v>
      </c>
      <c r="I151">
        <f t="shared" si="33"/>
        <v>0.03225806451612903</v>
      </c>
      <c r="J151">
        <f t="shared" si="33"/>
        <v>0.03225806451612903</v>
      </c>
      <c r="K151">
        <f t="shared" si="33"/>
        <v>0.03225806451612903</v>
      </c>
      <c r="L151">
        <f t="shared" si="33"/>
        <v>0.03225806451612903</v>
      </c>
      <c r="M151">
        <f t="shared" si="33"/>
        <v>0.03225806451612903</v>
      </c>
      <c r="N151">
        <f t="shared" si="33"/>
        <v>0.03225806451612903</v>
      </c>
    </row>
    <row r="152" spans="1:14" ht="12.75">
      <c r="A152" t="s">
        <v>14</v>
      </c>
      <c r="B152">
        <v>1980</v>
      </c>
      <c r="C152">
        <f>equations!$C$4*EXP(equations!$D$4*(1/equations!$E$4-1/((273+C148)-equations!$F$4)))</f>
        <v>0.17042754177611263</v>
      </c>
      <c r="D152">
        <f>equations!$C$4*EXP(equations!$D$4*(1/equations!$E$4-1/((273+D148)-equations!$F$4)))</f>
        <v>0.17042754177611263</v>
      </c>
      <c r="E152">
        <f>equations!$C$4*EXP(equations!$D$4*(1/equations!$E$4-1/((273+E148)-equations!$F$4)))</f>
        <v>0.17042754177611263</v>
      </c>
      <c r="F152">
        <f>equations!$C$4*EXP(equations!$D$4*(1/equations!$E$4-1/((273+F148)-equations!$F$4)))</f>
        <v>0.17042754177611263</v>
      </c>
      <c r="G152">
        <f>equations!$C$4*EXP(equations!$D$4*(1/equations!$E$4-1/((273+G148)-equations!$F$4)))</f>
        <v>0.17042754177611263</v>
      </c>
      <c r="H152">
        <f>equations!$C$4*EXP(equations!$D$4*(1/equations!$E$4-1/((273+H148)-equations!$F$4)))</f>
        <v>0.17042754177611263</v>
      </c>
      <c r="I152">
        <f>equations!$C$4*EXP(equations!$D$4*(1/equations!$E$4-1/((273+I148)-equations!$F$4)))</f>
        <v>0.17042754177611263</v>
      </c>
      <c r="J152">
        <f>equations!$C$4*EXP(equations!$D$4*(1/equations!$E$4-1/((273+J148)-equations!$F$4)))</f>
        <v>0.17042754177611263</v>
      </c>
      <c r="K152">
        <f>equations!$C$4*EXP(equations!$D$4*(1/equations!$E$4-1/((273+K148)-equations!$F$4)))</f>
        <v>0.17042754177611263</v>
      </c>
      <c r="L152">
        <f>equations!$C$4*EXP(equations!$D$4*(1/equations!$E$4-1/((273+L148)-equations!$F$4)))</f>
        <v>0.17042754177611263</v>
      </c>
      <c r="M152">
        <f>equations!$C$4*EXP(equations!$D$4*(1/equations!$E$4-1/((273+M148)-equations!$F$4)))</f>
        <v>0.17042754177611263</v>
      </c>
      <c r="N152">
        <f>equations!$C$4*EXP(equations!$D$4*(1/equations!$E$4-1/((273+N148)-equations!$F$4)))</f>
        <v>0.17042754177611263</v>
      </c>
    </row>
    <row r="153" spans="1:15" ht="12.75">
      <c r="A153" t="s">
        <v>15</v>
      </c>
      <c r="B153">
        <v>1980</v>
      </c>
      <c r="C153">
        <f>C151*C152</f>
        <v>0.005497662637939117</v>
      </c>
      <c r="D153">
        <f>D151*D152</f>
        <v>0.005497662637939117</v>
      </c>
      <c r="E153">
        <f aca="true" t="shared" si="34" ref="E153:N153">E151*E152</f>
        <v>0.005497662637939117</v>
      </c>
      <c r="F153">
        <f t="shared" si="34"/>
        <v>0.005497662637939117</v>
      </c>
      <c r="G153">
        <f t="shared" si="34"/>
        <v>0.005497662637939117</v>
      </c>
      <c r="H153">
        <f t="shared" si="34"/>
        <v>0.005497662637939117</v>
      </c>
      <c r="I153">
        <f t="shared" si="34"/>
        <v>0.005497662637939117</v>
      </c>
      <c r="J153">
        <f t="shared" si="34"/>
        <v>0.005497662637939117</v>
      </c>
      <c r="K153">
        <f t="shared" si="34"/>
        <v>0.005497662637939117</v>
      </c>
      <c r="L153">
        <f t="shared" si="34"/>
        <v>0.005497662637939117</v>
      </c>
      <c r="M153">
        <f t="shared" si="34"/>
        <v>0.005497662637939117</v>
      </c>
      <c r="N153">
        <f t="shared" si="34"/>
        <v>0.005497662637939117</v>
      </c>
      <c r="O153">
        <f>AVERAGE(C153:N153)</f>
        <v>0.005497662637939118</v>
      </c>
    </row>
    <row r="154" spans="1:14" ht="12.75">
      <c r="A154" t="s">
        <v>9</v>
      </c>
      <c r="B154">
        <v>1981</v>
      </c>
      <c r="C154" s="8">
        <f>C29-C28</f>
        <v>0</v>
      </c>
      <c r="D154" s="8">
        <f>D29-D28</f>
        <v>0</v>
      </c>
      <c r="E154" s="8">
        <f aca="true" t="shared" si="35" ref="E154:N154">E29-E28</f>
        <v>0</v>
      </c>
      <c r="F154" s="8">
        <f t="shared" si="35"/>
        <v>0</v>
      </c>
      <c r="G154" s="8">
        <f t="shared" si="35"/>
        <v>0</v>
      </c>
      <c r="H154" s="8">
        <f t="shared" si="35"/>
        <v>0</v>
      </c>
      <c r="I154" s="8">
        <f t="shared" si="35"/>
        <v>0</v>
      </c>
      <c r="J154" s="8">
        <f t="shared" si="35"/>
        <v>0</v>
      </c>
      <c r="K154" s="8">
        <f t="shared" si="35"/>
        <v>0</v>
      </c>
      <c r="L154" s="8">
        <f t="shared" si="35"/>
        <v>0</v>
      </c>
      <c r="M154" s="8">
        <f t="shared" si="35"/>
        <v>0</v>
      </c>
      <c r="N154" s="8">
        <f t="shared" si="35"/>
        <v>0</v>
      </c>
    </row>
    <row r="155" spans="1:14" ht="12.75">
      <c r="A155" t="s">
        <v>10</v>
      </c>
      <c r="B155">
        <v>1981</v>
      </c>
      <c r="C155">
        <f>(C28+C29)/2</f>
        <v>0</v>
      </c>
      <c r="D155">
        <f aca="true" t="shared" si="36" ref="D155:N155">(D28+D29)/2</f>
        <v>0</v>
      </c>
      <c r="E155">
        <f t="shared" si="36"/>
        <v>0</v>
      </c>
      <c r="F155">
        <f t="shared" si="36"/>
        <v>0</v>
      </c>
      <c r="G155">
        <f t="shared" si="36"/>
        <v>0</v>
      </c>
      <c r="H155">
        <f t="shared" si="36"/>
        <v>0</v>
      </c>
      <c r="I155">
        <f t="shared" si="36"/>
        <v>0</v>
      </c>
      <c r="J155">
        <f t="shared" si="36"/>
        <v>0</v>
      </c>
      <c r="K155">
        <f t="shared" si="36"/>
        <v>0</v>
      </c>
      <c r="L155">
        <f t="shared" si="36"/>
        <v>0</v>
      </c>
      <c r="M155">
        <f t="shared" si="36"/>
        <v>0</v>
      </c>
      <c r="N155">
        <f t="shared" si="36"/>
        <v>0</v>
      </c>
    </row>
    <row r="156" spans="1:14" ht="12.75">
      <c r="A156" t="s">
        <v>11</v>
      </c>
      <c r="B156">
        <v>1981</v>
      </c>
      <c r="C156">
        <f>equations!$C$20*(C155+equations!$D$20)*SQRT(C154)*(C$96/equations!$E$20)</f>
        <v>0</v>
      </c>
      <c r="D156">
        <f>equations!$C$20*(D155+equations!$D$20)*SQRT(D154)*(D$96/equations!$E$20)</f>
        <v>0</v>
      </c>
      <c r="E156">
        <f>equations!$C$20*(E155+equations!$D$20)*SQRT(E154)*(E$96/equations!$E$20)</f>
        <v>0</v>
      </c>
      <c r="F156">
        <f>equations!$C$20*(F155+equations!$D$20)*SQRT(F154)*(F$96/equations!$E$20)</f>
        <v>0</v>
      </c>
      <c r="G156">
        <f>equations!$C$20*(G155+equations!$D$20)*SQRT(G154)*(G$96/equations!$E$20)</f>
        <v>0</v>
      </c>
      <c r="H156">
        <f>equations!$C$20*(H155+equations!$D$20)*SQRT(H154)*(H$96/equations!$E$20)</f>
        <v>0</v>
      </c>
      <c r="I156">
        <f>equations!$C$20*(I155+equations!$D$20)*SQRT(I154)*(I$96/equations!$E$20)</f>
        <v>0</v>
      </c>
      <c r="J156">
        <f>equations!$C$20*(J155+equations!$D$20)*SQRT(J154)*(J$96/equations!$E$20)</f>
        <v>0</v>
      </c>
      <c r="K156">
        <f>equations!$C$20*(K155+equations!$D$20)*SQRT(K154)*(K$96/equations!$E$20)</f>
        <v>0</v>
      </c>
      <c r="L156">
        <f>equations!$C$20*(L155+equations!$D$20)*SQRT(L154)*(L$96/equations!$E$20)</f>
        <v>0</v>
      </c>
      <c r="M156">
        <f>equations!$C$20*(M155+equations!$D$20)*SQRT(M154)*(M$96/equations!$E$20)</f>
        <v>0</v>
      </c>
      <c r="N156">
        <f>equations!$C$20*(N155+equations!$D$20)*SQRT(N154)*(N$96/equations!$E$20)</f>
        <v>0</v>
      </c>
    </row>
    <row r="157" spans="1:14" ht="12.75">
      <c r="A157" t="s">
        <v>12</v>
      </c>
      <c r="B157">
        <v>1981</v>
      </c>
      <c r="C157">
        <f>MAX(0.5,(C156*30)/10)*equations!$G$20</f>
        <v>0.5</v>
      </c>
      <c r="D157">
        <f>MAX(0.5,(D156*30)/10)*equations!$G$20</f>
        <v>0.5</v>
      </c>
      <c r="E157">
        <f>MAX(0.5,(E156*30)/10)*equations!$G$20</f>
        <v>0.5</v>
      </c>
      <c r="F157">
        <f>MAX(0.5,(F156*30)/10)*equations!$G$20</f>
        <v>0.5</v>
      </c>
      <c r="G157">
        <f>MAX(0.5,(G156*30)/10)*equations!$G$20</f>
        <v>0.5</v>
      </c>
      <c r="H157">
        <f>MAX(0.5,(H156*30)/10)*equations!$G$20</f>
        <v>0.5</v>
      </c>
      <c r="I157">
        <f>MAX(0.5,(I156*30)/10)*equations!$G$20</f>
        <v>0.5</v>
      </c>
      <c r="J157">
        <f>MAX(0.5,(J156*30)/10)*equations!$G$20</f>
        <v>0.5</v>
      </c>
      <c r="K157">
        <f>MAX(0.5,(K156*30)/10)*equations!$G$20</f>
        <v>0.5</v>
      </c>
      <c r="L157">
        <f>MAX(0.5,(L156*30)/10)*equations!$G$20</f>
        <v>0.5</v>
      </c>
      <c r="M157">
        <f>MAX(0.5,(M156*30)/10)*equations!$G$20</f>
        <v>0.5</v>
      </c>
      <c r="N157">
        <f>MAX(0.5,(N156*30)/10)*equations!$G$20</f>
        <v>0.5</v>
      </c>
    </row>
    <row r="158" spans="1:14" ht="12.75">
      <c r="A158" t="s">
        <v>13</v>
      </c>
      <c r="B158">
        <v>1981</v>
      </c>
      <c r="C158">
        <f aca="true" t="shared" si="37" ref="C158:N158">1/(1+30*EXP(-8.5*(C27/C157)))</f>
        <v>0.03225806451612903</v>
      </c>
      <c r="D158">
        <f t="shared" si="37"/>
        <v>0.03225806451612903</v>
      </c>
      <c r="E158">
        <f t="shared" si="37"/>
        <v>0.03225806451612903</v>
      </c>
      <c r="F158">
        <f t="shared" si="37"/>
        <v>0.03225806451612903</v>
      </c>
      <c r="G158">
        <f t="shared" si="37"/>
        <v>0.03225806451612903</v>
      </c>
      <c r="H158">
        <f t="shared" si="37"/>
        <v>0.03225806451612903</v>
      </c>
      <c r="I158">
        <f t="shared" si="37"/>
        <v>0.03225806451612903</v>
      </c>
      <c r="J158">
        <f t="shared" si="37"/>
        <v>0.03225806451612903</v>
      </c>
      <c r="K158">
        <f t="shared" si="37"/>
        <v>0.03225806451612903</v>
      </c>
      <c r="L158">
        <f t="shared" si="37"/>
        <v>0.03225806451612903</v>
      </c>
      <c r="M158">
        <f t="shared" si="37"/>
        <v>0.03225806451612903</v>
      </c>
      <c r="N158">
        <f t="shared" si="37"/>
        <v>0.03225806451612903</v>
      </c>
    </row>
    <row r="159" spans="1:14" ht="12.75">
      <c r="A159" t="s">
        <v>14</v>
      </c>
      <c r="B159">
        <v>1981</v>
      </c>
      <c r="C159">
        <f>equations!$C$4*EXP(equations!$D$4*(1/equations!$E$4-1/((273+C155)-equations!$F$4)))</f>
        <v>0.17042754177611263</v>
      </c>
      <c r="D159">
        <f>equations!$C$4*EXP(equations!$D$4*(1/equations!$E$4-1/((273+D155)-equations!$F$4)))</f>
        <v>0.17042754177611263</v>
      </c>
      <c r="E159">
        <f>equations!$C$4*EXP(equations!$D$4*(1/equations!$E$4-1/((273+E155)-equations!$F$4)))</f>
        <v>0.17042754177611263</v>
      </c>
      <c r="F159">
        <f>equations!$C$4*EXP(equations!$D$4*(1/equations!$E$4-1/((273+F155)-equations!$F$4)))</f>
        <v>0.17042754177611263</v>
      </c>
      <c r="G159">
        <f>equations!$C$4*EXP(equations!$D$4*(1/equations!$E$4-1/((273+G155)-equations!$F$4)))</f>
        <v>0.17042754177611263</v>
      </c>
      <c r="H159">
        <f>equations!$C$4*EXP(equations!$D$4*(1/equations!$E$4-1/((273+H155)-equations!$F$4)))</f>
        <v>0.17042754177611263</v>
      </c>
      <c r="I159">
        <f>equations!$C$4*EXP(equations!$D$4*(1/equations!$E$4-1/((273+I155)-equations!$F$4)))</f>
        <v>0.17042754177611263</v>
      </c>
      <c r="J159">
        <f>equations!$C$4*EXP(equations!$D$4*(1/equations!$E$4-1/((273+J155)-equations!$F$4)))</f>
        <v>0.17042754177611263</v>
      </c>
      <c r="K159">
        <f>equations!$C$4*EXP(equations!$D$4*(1/equations!$E$4-1/((273+K155)-equations!$F$4)))</f>
        <v>0.17042754177611263</v>
      </c>
      <c r="L159">
        <f>equations!$C$4*EXP(equations!$D$4*(1/equations!$E$4-1/((273+L155)-equations!$F$4)))</f>
        <v>0.17042754177611263</v>
      </c>
      <c r="M159">
        <f>equations!$C$4*EXP(equations!$D$4*(1/equations!$E$4-1/((273+M155)-equations!$F$4)))</f>
        <v>0.17042754177611263</v>
      </c>
      <c r="N159">
        <f>equations!$C$4*EXP(equations!$D$4*(1/equations!$E$4-1/((273+N155)-equations!$F$4)))</f>
        <v>0.17042754177611263</v>
      </c>
    </row>
    <row r="160" spans="1:15" ht="12.75">
      <c r="A160" t="s">
        <v>15</v>
      </c>
      <c r="B160">
        <v>1981</v>
      </c>
      <c r="C160">
        <f aca="true" t="shared" si="38" ref="C160:N160">C158*C159</f>
        <v>0.005497662637939117</v>
      </c>
      <c r="D160">
        <f t="shared" si="38"/>
        <v>0.005497662637939117</v>
      </c>
      <c r="E160">
        <f t="shared" si="38"/>
        <v>0.005497662637939117</v>
      </c>
      <c r="F160">
        <f t="shared" si="38"/>
        <v>0.005497662637939117</v>
      </c>
      <c r="G160">
        <f t="shared" si="38"/>
        <v>0.005497662637939117</v>
      </c>
      <c r="H160">
        <f t="shared" si="38"/>
        <v>0.005497662637939117</v>
      </c>
      <c r="I160">
        <f t="shared" si="38"/>
        <v>0.005497662637939117</v>
      </c>
      <c r="J160">
        <f t="shared" si="38"/>
        <v>0.005497662637939117</v>
      </c>
      <c r="K160">
        <f t="shared" si="38"/>
        <v>0.005497662637939117</v>
      </c>
      <c r="L160">
        <f t="shared" si="38"/>
        <v>0.005497662637939117</v>
      </c>
      <c r="M160">
        <f t="shared" si="38"/>
        <v>0.005497662637939117</v>
      </c>
      <c r="N160">
        <f t="shared" si="38"/>
        <v>0.005497662637939117</v>
      </c>
      <c r="O160">
        <f>AVERAGE(C160:N160)</f>
        <v>0.005497662637939118</v>
      </c>
    </row>
    <row r="161" spans="1:14" ht="12.75">
      <c r="A161" t="s">
        <v>9</v>
      </c>
      <c r="B161">
        <v>1982</v>
      </c>
      <c r="C161" s="8">
        <f>C32-C31</f>
        <v>0</v>
      </c>
      <c r="D161" s="8">
        <f aca="true" t="shared" si="39" ref="D161:N161">D32-D31</f>
        <v>0</v>
      </c>
      <c r="E161" s="8">
        <f t="shared" si="39"/>
        <v>0</v>
      </c>
      <c r="F161" s="8">
        <f t="shared" si="39"/>
        <v>0</v>
      </c>
      <c r="G161" s="8">
        <f t="shared" si="39"/>
        <v>0</v>
      </c>
      <c r="H161" s="8">
        <f t="shared" si="39"/>
        <v>0</v>
      </c>
      <c r="I161" s="8">
        <f t="shared" si="39"/>
        <v>0</v>
      </c>
      <c r="J161" s="8">
        <f t="shared" si="39"/>
        <v>0</v>
      </c>
      <c r="K161" s="8">
        <f t="shared" si="39"/>
        <v>0</v>
      </c>
      <c r="L161" s="8">
        <f t="shared" si="39"/>
        <v>0</v>
      </c>
      <c r="M161" s="8">
        <f t="shared" si="39"/>
        <v>0</v>
      </c>
      <c r="N161" s="8">
        <f t="shared" si="39"/>
        <v>0</v>
      </c>
    </row>
    <row r="162" spans="1:14" ht="12.75">
      <c r="A162" t="s">
        <v>10</v>
      </c>
      <c r="B162">
        <v>1982</v>
      </c>
      <c r="C162">
        <f>(C31+C32)/2</f>
        <v>0</v>
      </c>
      <c r="D162">
        <f aca="true" t="shared" si="40" ref="D162:N162">(D31+D32)/2</f>
        <v>0</v>
      </c>
      <c r="E162">
        <f t="shared" si="40"/>
        <v>0</v>
      </c>
      <c r="F162">
        <f t="shared" si="40"/>
        <v>0</v>
      </c>
      <c r="G162">
        <f t="shared" si="40"/>
        <v>0</v>
      </c>
      <c r="H162">
        <f t="shared" si="40"/>
        <v>0</v>
      </c>
      <c r="I162">
        <f t="shared" si="40"/>
        <v>0</v>
      </c>
      <c r="J162">
        <f t="shared" si="40"/>
        <v>0</v>
      </c>
      <c r="K162">
        <f t="shared" si="40"/>
        <v>0</v>
      </c>
      <c r="L162">
        <f t="shared" si="40"/>
        <v>0</v>
      </c>
      <c r="M162">
        <f t="shared" si="40"/>
        <v>0</v>
      </c>
      <c r="N162">
        <f t="shared" si="40"/>
        <v>0</v>
      </c>
    </row>
    <row r="163" spans="1:14" ht="12.75">
      <c r="A163" t="s">
        <v>11</v>
      </c>
      <c r="B163">
        <v>1982</v>
      </c>
      <c r="C163">
        <f>equations!$C$20*(C162+equations!$D$20)*SQRT(C161)*(C$96/equations!$E$20)</f>
        <v>0</v>
      </c>
      <c r="D163">
        <f>equations!$C$20*(D162+equations!$D$20)*SQRT(D161)*(D$96/equations!$E$20)</f>
        <v>0</v>
      </c>
      <c r="E163">
        <f>equations!$C$20*(E162+equations!$D$20)*SQRT(E161)*(E$96/equations!$E$20)</f>
        <v>0</v>
      </c>
      <c r="F163">
        <f>equations!$C$20*(F162+equations!$D$20)*SQRT(F161)*(F$96/equations!$E$20)</f>
        <v>0</v>
      </c>
      <c r="G163">
        <f>equations!$C$20*(G162+equations!$D$20)*SQRT(G161)*(G$96/equations!$E$20)</f>
        <v>0</v>
      </c>
      <c r="H163">
        <f>equations!$C$20*(H162+equations!$D$20)*SQRT(H161)*(H$96/equations!$E$20)</f>
        <v>0</v>
      </c>
      <c r="I163">
        <f>equations!$C$20*(I162+equations!$D$20)*SQRT(I161)*(I$96/equations!$E$20)</f>
        <v>0</v>
      </c>
      <c r="J163">
        <f>equations!$C$20*(J162+equations!$D$20)*SQRT(J161)*(J$96/equations!$E$20)</f>
        <v>0</v>
      </c>
      <c r="K163">
        <f>equations!$C$20*(K162+equations!$D$20)*SQRT(K161)*(K$96/equations!$E$20)</f>
        <v>0</v>
      </c>
      <c r="L163">
        <f>equations!$C$20*(L162+equations!$D$20)*SQRT(L161)*(L$96/equations!$E$20)</f>
        <v>0</v>
      </c>
      <c r="M163">
        <f>equations!$C$20*(M162+equations!$D$20)*SQRT(M161)*(M$96/equations!$E$20)</f>
        <v>0</v>
      </c>
      <c r="N163">
        <f>equations!$C$20*(N162+equations!$D$20)*SQRT(N161)*(N$96/equations!$E$20)</f>
        <v>0</v>
      </c>
    </row>
    <row r="164" spans="1:14" ht="12.75">
      <c r="A164" t="s">
        <v>12</v>
      </c>
      <c r="B164">
        <v>1982</v>
      </c>
      <c r="C164">
        <f>MAX(0.5,(C163*30)/10)*equations!$G$20</f>
        <v>0.5</v>
      </c>
      <c r="D164">
        <f>MAX(0.5,(D163*30)/10)*equations!$G$20</f>
        <v>0.5</v>
      </c>
      <c r="E164">
        <f>MAX(0.5,(E163*30)/10)*equations!$G$20</f>
        <v>0.5</v>
      </c>
      <c r="F164">
        <f>MAX(0.5,(F163*30)/10)*equations!$G$20</f>
        <v>0.5</v>
      </c>
      <c r="G164">
        <f>MAX(0.5,(G163*30)/10)*equations!$G$20</f>
        <v>0.5</v>
      </c>
      <c r="H164">
        <f>MAX(0.5,(H163*30)/10)*equations!$G$20</f>
        <v>0.5</v>
      </c>
      <c r="I164">
        <f>MAX(0.5,(I163*30)/10)*equations!$G$20</f>
        <v>0.5</v>
      </c>
      <c r="J164">
        <f>MAX(0.5,(J163*30)/10)*equations!$G$20</f>
        <v>0.5</v>
      </c>
      <c r="K164">
        <f>MAX(0.5,(K163*30)/10)*equations!$G$20</f>
        <v>0.5</v>
      </c>
      <c r="L164">
        <f>MAX(0.5,(L163*30)/10)*equations!$G$20</f>
        <v>0.5</v>
      </c>
      <c r="M164">
        <f>MAX(0.5,(M163*30)/10)*equations!$G$20</f>
        <v>0.5</v>
      </c>
      <c r="N164">
        <f>MAX(0.5,(N163*30)/10)*equations!$G$20</f>
        <v>0.5</v>
      </c>
    </row>
    <row r="165" spans="1:14" ht="12.75">
      <c r="A165" t="s">
        <v>13</v>
      </c>
      <c r="B165">
        <v>1982</v>
      </c>
      <c r="C165">
        <f aca="true" t="shared" si="41" ref="C165:N165">1/(1+30*EXP(-8.5*(C30/C164)))</f>
        <v>0.03225806451612903</v>
      </c>
      <c r="D165">
        <f t="shared" si="41"/>
        <v>0.03225806451612903</v>
      </c>
      <c r="E165">
        <f t="shared" si="41"/>
        <v>0.03225806451612903</v>
      </c>
      <c r="F165">
        <f t="shared" si="41"/>
        <v>0.03225806451612903</v>
      </c>
      <c r="G165">
        <f t="shared" si="41"/>
        <v>0.03225806451612903</v>
      </c>
      <c r="H165">
        <f t="shared" si="41"/>
        <v>0.03225806451612903</v>
      </c>
      <c r="I165">
        <f t="shared" si="41"/>
        <v>0.03225806451612903</v>
      </c>
      <c r="J165">
        <f t="shared" si="41"/>
        <v>0.03225806451612903</v>
      </c>
      <c r="K165">
        <f t="shared" si="41"/>
        <v>0.03225806451612903</v>
      </c>
      <c r="L165">
        <f t="shared" si="41"/>
        <v>0.03225806451612903</v>
      </c>
      <c r="M165">
        <f t="shared" si="41"/>
        <v>0.03225806451612903</v>
      </c>
      <c r="N165">
        <f t="shared" si="41"/>
        <v>0.03225806451612903</v>
      </c>
    </row>
    <row r="166" spans="1:14" ht="12.75">
      <c r="A166" t="s">
        <v>14</v>
      </c>
      <c r="B166">
        <v>1982</v>
      </c>
      <c r="C166">
        <f>equations!$C$4*EXP(equations!$D$4*(1/equations!$E$4-1/((273+C162)-equations!$F$4)))</f>
        <v>0.17042754177611263</v>
      </c>
      <c r="D166">
        <f>equations!$C$4*EXP(equations!$D$4*(1/equations!$E$4-1/((273+D162)-equations!$F$4)))</f>
        <v>0.17042754177611263</v>
      </c>
      <c r="E166">
        <f>equations!$C$4*EXP(equations!$D$4*(1/equations!$E$4-1/((273+E162)-equations!$F$4)))</f>
        <v>0.17042754177611263</v>
      </c>
      <c r="F166">
        <f>equations!$C$4*EXP(equations!$D$4*(1/equations!$E$4-1/((273+F162)-equations!$F$4)))</f>
        <v>0.17042754177611263</v>
      </c>
      <c r="G166">
        <f>equations!$C$4*EXP(equations!$D$4*(1/equations!$E$4-1/((273+G162)-equations!$F$4)))</f>
        <v>0.17042754177611263</v>
      </c>
      <c r="H166">
        <f>equations!$C$4*EXP(equations!$D$4*(1/equations!$E$4-1/((273+H162)-equations!$F$4)))</f>
        <v>0.17042754177611263</v>
      </c>
      <c r="I166">
        <f>equations!$C$4*EXP(equations!$D$4*(1/equations!$E$4-1/((273+I162)-equations!$F$4)))</f>
        <v>0.17042754177611263</v>
      </c>
      <c r="J166">
        <f>equations!$C$4*EXP(equations!$D$4*(1/equations!$E$4-1/((273+J162)-equations!$F$4)))</f>
        <v>0.17042754177611263</v>
      </c>
      <c r="K166">
        <f>equations!$C$4*EXP(equations!$D$4*(1/equations!$E$4-1/((273+K162)-equations!$F$4)))</f>
        <v>0.17042754177611263</v>
      </c>
      <c r="L166">
        <f>equations!$C$4*EXP(equations!$D$4*(1/equations!$E$4-1/((273+L162)-equations!$F$4)))</f>
        <v>0.17042754177611263</v>
      </c>
      <c r="M166">
        <f>equations!$C$4*EXP(equations!$D$4*(1/equations!$E$4-1/((273+M162)-equations!$F$4)))</f>
        <v>0.17042754177611263</v>
      </c>
      <c r="N166">
        <f>equations!$C$4*EXP(equations!$D$4*(1/equations!$E$4-1/((273+N162)-equations!$F$4)))</f>
        <v>0.17042754177611263</v>
      </c>
    </row>
    <row r="167" spans="1:15" ht="12.75">
      <c r="A167" t="s">
        <v>15</v>
      </c>
      <c r="B167">
        <v>1982</v>
      </c>
      <c r="C167">
        <f aca="true" t="shared" si="42" ref="C167:N167">C165*C166</f>
        <v>0.005497662637939117</v>
      </c>
      <c r="D167">
        <f t="shared" si="42"/>
        <v>0.005497662637939117</v>
      </c>
      <c r="E167">
        <f t="shared" si="42"/>
        <v>0.005497662637939117</v>
      </c>
      <c r="F167">
        <f t="shared" si="42"/>
        <v>0.005497662637939117</v>
      </c>
      <c r="G167">
        <f t="shared" si="42"/>
        <v>0.005497662637939117</v>
      </c>
      <c r="H167">
        <f t="shared" si="42"/>
        <v>0.005497662637939117</v>
      </c>
      <c r="I167">
        <f t="shared" si="42"/>
        <v>0.005497662637939117</v>
      </c>
      <c r="J167">
        <f t="shared" si="42"/>
        <v>0.005497662637939117</v>
      </c>
      <c r="K167">
        <f t="shared" si="42"/>
        <v>0.005497662637939117</v>
      </c>
      <c r="L167">
        <f t="shared" si="42"/>
        <v>0.005497662637939117</v>
      </c>
      <c r="M167">
        <f t="shared" si="42"/>
        <v>0.005497662637939117</v>
      </c>
      <c r="N167">
        <f t="shared" si="42"/>
        <v>0.005497662637939117</v>
      </c>
      <c r="O167">
        <f>AVERAGE(C167:N167)</f>
        <v>0.005497662637939118</v>
      </c>
    </row>
    <row r="168" spans="1:14" ht="12.75">
      <c r="A168" t="s">
        <v>9</v>
      </c>
      <c r="B168">
        <v>1983</v>
      </c>
      <c r="C168" s="8">
        <f>C35-C34</f>
        <v>0</v>
      </c>
      <c r="D168" s="8">
        <f aca="true" t="shared" si="43" ref="D168:N168">D35-D34</f>
        <v>0</v>
      </c>
      <c r="E168" s="8">
        <f t="shared" si="43"/>
        <v>0</v>
      </c>
      <c r="F168" s="8">
        <f t="shared" si="43"/>
        <v>0</v>
      </c>
      <c r="G168" s="8">
        <f t="shared" si="43"/>
        <v>0</v>
      </c>
      <c r="H168" s="8">
        <f t="shared" si="43"/>
        <v>0</v>
      </c>
      <c r="I168" s="8">
        <f t="shared" si="43"/>
        <v>0</v>
      </c>
      <c r="J168" s="8">
        <f t="shared" si="43"/>
        <v>0</v>
      </c>
      <c r="K168" s="8">
        <f t="shared" si="43"/>
        <v>0</v>
      </c>
      <c r="L168" s="8">
        <f t="shared" si="43"/>
        <v>0</v>
      </c>
      <c r="M168" s="8">
        <f t="shared" si="43"/>
        <v>0</v>
      </c>
      <c r="N168" s="8">
        <f t="shared" si="43"/>
        <v>0</v>
      </c>
    </row>
    <row r="169" spans="1:14" ht="12.75">
      <c r="A169" t="s">
        <v>10</v>
      </c>
      <c r="B169">
        <v>1983</v>
      </c>
      <c r="C169">
        <f>(C34+C35)/2</f>
        <v>0</v>
      </c>
      <c r="D169">
        <f aca="true" t="shared" si="44" ref="D169:N169">(D34+D35)/2</f>
        <v>0</v>
      </c>
      <c r="E169">
        <f t="shared" si="44"/>
        <v>0</v>
      </c>
      <c r="F169">
        <f t="shared" si="44"/>
        <v>0</v>
      </c>
      <c r="G169">
        <f t="shared" si="44"/>
        <v>0</v>
      </c>
      <c r="H169">
        <f t="shared" si="44"/>
        <v>0</v>
      </c>
      <c r="I169">
        <f t="shared" si="44"/>
        <v>0</v>
      </c>
      <c r="J169">
        <f t="shared" si="44"/>
        <v>0</v>
      </c>
      <c r="K169">
        <f t="shared" si="44"/>
        <v>0</v>
      </c>
      <c r="L169">
        <f t="shared" si="44"/>
        <v>0</v>
      </c>
      <c r="M169">
        <f t="shared" si="44"/>
        <v>0</v>
      </c>
      <c r="N169">
        <f t="shared" si="44"/>
        <v>0</v>
      </c>
    </row>
    <row r="170" spans="1:14" ht="12.75">
      <c r="A170" t="s">
        <v>11</v>
      </c>
      <c r="B170">
        <v>1983</v>
      </c>
      <c r="C170">
        <f>equations!$C$20*(C169+equations!$D$20)*SQRT(C168)*(C$96/equations!$E$20)</f>
        <v>0</v>
      </c>
      <c r="D170">
        <f>equations!$C$20*(D169+equations!$D$20)*SQRT(D168)*(D$96/equations!$E$20)</f>
        <v>0</v>
      </c>
      <c r="E170">
        <f>equations!$C$20*(E169+equations!$D$20)*SQRT(E168)*(E$96/equations!$E$20)</f>
        <v>0</v>
      </c>
      <c r="F170">
        <f>equations!$C$20*(F169+equations!$D$20)*SQRT(F168)*(F$96/equations!$E$20)</f>
        <v>0</v>
      </c>
      <c r="G170">
        <f>equations!$C$20*(G169+equations!$D$20)*SQRT(G168)*(G$96/equations!$E$20)</f>
        <v>0</v>
      </c>
      <c r="H170">
        <f>equations!$C$20*(H169+equations!$D$20)*SQRT(H168)*(H$96/equations!$E$20)</f>
        <v>0</v>
      </c>
      <c r="I170">
        <f>equations!$C$20*(I169+equations!$D$20)*SQRT(I168)*(I$96/equations!$E$20)</f>
        <v>0</v>
      </c>
      <c r="J170">
        <f>equations!$C$20*(J169+equations!$D$20)*SQRT(J168)*(J$96/equations!$E$20)</f>
        <v>0</v>
      </c>
      <c r="K170">
        <f>equations!$C$20*(K169+equations!$D$20)*SQRT(K168)*(K$96/equations!$E$20)</f>
        <v>0</v>
      </c>
      <c r="L170">
        <f>equations!$C$20*(L169+equations!$D$20)*SQRT(L168)*(L$96/equations!$E$20)</f>
        <v>0</v>
      </c>
      <c r="M170">
        <f>equations!$C$20*(M169+equations!$D$20)*SQRT(M168)*(M$96/equations!$E$20)</f>
        <v>0</v>
      </c>
      <c r="N170">
        <f>equations!$C$20*(N169+equations!$D$20)*SQRT(N168)*(N$96/equations!$E$20)</f>
        <v>0</v>
      </c>
    </row>
    <row r="171" spans="1:14" ht="12.75">
      <c r="A171" t="s">
        <v>12</v>
      </c>
      <c r="B171">
        <v>1983</v>
      </c>
      <c r="C171">
        <f>MAX(0.5,(C170*30)/10)*equations!$G$20</f>
        <v>0.5</v>
      </c>
      <c r="D171">
        <f>MAX(0.5,(D170*30)/10)*equations!$G$20</f>
        <v>0.5</v>
      </c>
      <c r="E171">
        <f>MAX(0.5,(E170*30)/10)*equations!$G$20</f>
        <v>0.5</v>
      </c>
      <c r="F171">
        <f>MAX(0.5,(F170*30)/10)*equations!$G$20</f>
        <v>0.5</v>
      </c>
      <c r="G171">
        <f>MAX(0.5,(G170*30)/10)*equations!$G$20</f>
        <v>0.5</v>
      </c>
      <c r="H171">
        <f>MAX(0.5,(H170*30)/10)*equations!$G$20</f>
        <v>0.5</v>
      </c>
      <c r="I171">
        <f>MAX(0.5,(I170*30)/10)*equations!$G$20</f>
        <v>0.5</v>
      </c>
      <c r="J171">
        <f>MAX(0.5,(J170*30)/10)*equations!$G$20</f>
        <v>0.5</v>
      </c>
      <c r="K171">
        <f>MAX(0.5,(K170*30)/10)*equations!$G$20</f>
        <v>0.5</v>
      </c>
      <c r="L171">
        <f>MAX(0.5,(L170*30)/10)*equations!$G$20</f>
        <v>0.5</v>
      </c>
      <c r="M171">
        <f>MAX(0.5,(M170*30)/10)*equations!$G$20</f>
        <v>0.5</v>
      </c>
      <c r="N171">
        <f>MAX(0.5,(N170*30)/10)*equations!$G$20</f>
        <v>0.5</v>
      </c>
    </row>
    <row r="172" spans="1:14" ht="12.75">
      <c r="A172" t="s">
        <v>13</v>
      </c>
      <c r="B172">
        <v>1983</v>
      </c>
      <c r="C172">
        <f aca="true" t="shared" si="45" ref="C172:N172">1/(1+30*EXP(-8.5*(C33/C171)))</f>
        <v>0.03225806451612903</v>
      </c>
      <c r="D172">
        <f t="shared" si="45"/>
        <v>0.03225806451612903</v>
      </c>
      <c r="E172">
        <f t="shared" si="45"/>
        <v>0.03225806451612903</v>
      </c>
      <c r="F172">
        <f t="shared" si="45"/>
        <v>0.03225806451612903</v>
      </c>
      <c r="G172">
        <f t="shared" si="45"/>
        <v>0.03225806451612903</v>
      </c>
      <c r="H172">
        <f t="shared" si="45"/>
        <v>0.03225806451612903</v>
      </c>
      <c r="I172">
        <f t="shared" si="45"/>
        <v>0.03225806451612903</v>
      </c>
      <c r="J172">
        <f t="shared" si="45"/>
        <v>0.03225806451612903</v>
      </c>
      <c r="K172">
        <f t="shared" si="45"/>
        <v>0.03225806451612903</v>
      </c>
      <c r="L172">
        <f t="shared" si="45"/>
        <v>0.03225806451612903</v>
      </c>
      <c r="M172">
        <f t="shared" si="45"/>
        <v>0.03225806451612903</v>
      </c>
      <c r="N172">
        <f t="shared" si="45"/>
        <v>0.03225806451612903</v>
      </c>
    </row>
    <row r="173" spans="1:14" ht="12.75">
      <c r="A173" t="s">
        <v>14</v>
      </c>
      <c r="B173">
        <v>1983</v>
      </c>
      <c r="C173">
        <f>equations!$C$4*EXP(equations!$D$4*(1/equations!$E$4-1/((273+C169)-equations!$F$4)))</f>
        <v>0.17042754177611263</v>
      </c>
      <c r="D173">
        <f>equations!$C$4*EXP(equations!$D$4*(1/equations!$E$4-1/((273+D169)-equations!$F$4)))</f>
        <v>0.17042754177611263</v>
      </c>
      <c r="E173">
        <f>equations!$C$4*EXP(equations!$D$4*(1/equations!$E$4-1/((273+E169)-equations!$F$4)))</f>
        <v>0.17042754177611263</v>
      </c>
      <c r="F173">
        <f>equations!$C$4*EXP(equations!$D$4*(1/equations!$E$4-1/((273+F169)-equations!$F$4)))</f>
        <v>0.17042754177611263</v>
      </c>
      <c r="G173">
        <f>equations!$C$4*EXP(equations!$D$4*(1/equations!$E$4-1/((273+G169)-equations!$F$4)))</f>
        <v>0.17042754177611263</v>
      </c>
      <c r="H173">
        <f>equations!$C$4*EXP(equations!$D$4*(1/equations!$E$4-1/((273+H169)-equations!$F$4)))</f>
        <v>0.17042754177611263</v>
      </c>
      <c r="I173">
        <f>equations!$C$4*EXP(equations!$D$4*(1/equations!$E$4-1/((273+I169)-equations!$F$4)))</f>
        <v>0.17042754177611263</v>
      </c>
      <c r="J173">
        <f>equations!$C$4*EXP(equations!$D$4*(1/equations!$E$4-1/((273+J169)-equations!$F$4)))</f>
        <v>0.17042754177611263</v>
      </c>
      <c r="K173">
        <f>equations!$C$4*EXP(equations!$D$4*(1/equations!$E$4-1/((273+K169)-equations!$F$4)))</f>
        <v>0.17042754177611263</v>
      </c>
      <c r="L173">
        <f>equations!$C$4*EXP(equations!$D$4*(1/equations!$E$4-1/((273+L169)-equations!$F$4)))</f>
        <v>0.17042754177611263</v>
      </c>
      <c r="M173">
        <f>equations!$C$4*EXP(equations!$D$4*(1/equations!$E$4-1/((273+M169)-equations!$F$4)))</f>
        <v>0.17042754177611263</v>
      </c>
      <c r="N173">
        <f>equations!$C$4*EXP(equations!$D$4*(1/equations!$E$4-1/((273+N169)-equations!$F$4)))</f>
        <v>0.17042754177611263</v>
      </c>
    </row>
    <row r="174" spans="1:15" ht="12.75">
      <c r="A174" t="s">
        <v>15</v>
      </c>
      <c r="B174">
        <v>1983</v>
      </c>
      <c r="C174">
        <f aca="true" t="shared" si="46" ref="C174:N174">C172*C173</f>
        <v>0.005497662637939117</v>
      </c>
      <c r="D174">
        <f t="shared" si="46"/>
        <v>0.005497662637939117</v>
      </c>
      <c r="E174">
        <f t="shared" si="46"/>
        <v>0.005497662637939117</v>
      </c>
      <c r="F174">
        <f t="shared" si="46"/>
        <v>0.005497662637939117</v>
      </c>
      <c r="G174">
        <f t="shared" si="46"/>
        <v>0.005497662637939117</v>
      </c>
      <c r="H174">
        <f t="shared" si="46"/>
        <v>0.005497662637939117</v>
      </c>
      <c r="I174">
        <f t="shared" si="46"/>
        <v>0.005497662637939117</v>
      </c>
      <c r="J174">
        <f t="shared" si="46"/>
        <v>0.005497662637939117</v>
      </c>
      <c r="K174">
        <f t="shared" si="46"/>
        <v>0.005497662637939117</v>
      </c>
      <c r="L174">
        <f t="shared" si="46"/>
        <v>0.005497662637939117</v>
      </c>
      <c r="M174">
        <f t="shared" si="46"/>
        <v>0.005497662637939117</v>
      </c>
      <c r="N174">
        <f t="shared" si="46"/>
        <v>0.005497662637939117</v>
      </c>
      <c r="O174">
        <f>AVERAGE(C174:N174)</f>
        <v>0.005497662637939118</v>
      </c>
    </row>
    <row r="175" spans="1:14" ht="12.75">
      <c r="A175" t="s">
        <v>9</v>
      </c>
      <c r="B175">
        <v>1984</v>
      </c>
      <c r="C175" s="8">
        <f>C38-C37</f>
        <v>0</v>
      </c>
      <c r="D175" s="8">
        <f aca="true" t="shared" si="47" ref="D175:N175">D38-D37</f>
        <v>0</v>
      </c>
      <c r="E175" s="8">
        <f t="shared" si="47"/>
        <v>0</v>
      </c>
      <c r="F175" s="8">
        <f t="shared" si="47"/>
        <v>0</v>
      </c>
      <c r="G175" s="8">
        <f t="shared" si="47"/>
        <v>0</v>
      </c>
      <c r="H175" s="8">
        <f t="shared" si="47"/>
        <v>0</v>
      </c>
      <c r="I175" s="8">
        <f t="shared" si="47"/>
        <v>0</v>
      </c>
      <c r="J175" s="8">
        <f t="shared" si="47"/>
        <v>0</v>
      </c>
      <c r="K175" s="8">
        <f t="shared" si="47"/>
        <v>0</v>
      </c>
      <c r="L175" s="8">
        <f t="shared" si="47"/>
        <v>0</v>
      </c>
      <c r="M175" s="8">
        <f t="shared" si="47"/>
        <v>0</v>
      </c>
      <c r="N175" s="8">
        <f t="shared" si="47"/>
        <v>0</v>
      </c>
    </row>
    <row r="176" spans="1:14" ht="12.75">
      <c r="A176" t="s">
        <v>10</v>
      </c>
      <c r="B176">
        <v>1984</v>
      </c>
      <c r="C176">
        <f>(C37+C38)/2</f>
        <v>0</v>
      </c>
      <c r="D176">
        <f aca="true" t="shared" si="48" ref="D176:N176">(D37+D38)/2</f>
        <v>0</v>
      </c>
      <c r="E176">
        <f t="shared" si="48"/>
        <v>0</v>
      </c>
      <c r="F176">
        <f t="shared" si="48"/>
        <v>0</v>
      </c>
      <c r="G176">
        <f t="shared" si="48"/>
        <v>0</v>
      </c>
      <c r="H176">
        <f t="shared" si="48"/>
        <v>0</v>
      </c>
      <c r="I176">
        <f t="shared" si="48"/>
        <v>0</v>
      </c>
      <c r="J176">
        <f t="shared" si="48"/>
        <v>0</v>
      </c>
      <c r="K176">
        <f t="shared" si="48"/>
        <v>0</v>
      </c>
      <c r="L176">
        <f t="shared" si="48"/>
        <v>0</v>
      </c>
      <c r="M176">
        <f t="shared" si="48"/>
        <v>0</v>
      </c>
      <c r="N176">
        <f t="shared" si="48"/>
        <v>0</v>
      </c>
    </row>
    <row r="177" spans="1:14" ht="12.75">
      <c r="A177" t="s">
        <v>11</v>
      </c>
      <c r="B177">
        <v>1984</v>
      </c>
      <c r="C177">
        <f>equations!$C$20*(C176+equations!$D$20)*SQRT(C175)*(C$96/equations!$E$20)</f>
        <v>0</v>
      </c>
      <c r="D177">
        <f>equations!$C$20*(D176+equations!$D$20)*SQRT(D175)*(D$96/equations!$E$20)</f>
        <v>0</v>
      </c>
      <c r="E177">
        <f>equations!$C$20*(E176+equations!$D$20)*SQRT(E175)*(E$96/equations!$E$20)</f>
        <v>0</v>
      </c>
      <c r="F177">
        <f>equations!$C$20*(F176+equations!$D$20)*SQRT(F175)*(F$96/equations!$E$20)</f>
        <v>0</v>
      </c>
      <c r="G177">
        <f>equations!$C$20*(G176+equations!$D$20)*SQRT(G175)*(G$96/equations!$E$20)</f>
        <v>0</v>
      </c>
      <c r="H177">
        <f>equations!$C$20*(H176+equations!$D$20)*SQRT(H175)*(H$96/equations!$E$20)</f>
        <v>0</v>
      </c>
      <c r="I177">
        <f>equations!$C$20*(I176+equations!$D$20)*SQRT(I175)*(I$96/equations!$E$20)</f>
        <v>0</v>
      </c>
      <c r="J177">
        <f>equations!$C$20*(J176+equations!$D$20)*SQRT(J175)*(J$96/equations!$E$20)</f>
        <v>0</v>
      </c>
      <c r="K177">
        <f>equations!$C$20*(K176+equations!$D$20)*SQRT(K175)*(K$96/equations!$E$20)</f>
        <v>0</v>
      </c>
      <c r="L177">
        <f>equations!$C$20*(L176+equations!$D$20)*SQRT(L175)*(L$96/equations!$E$20)</f>
        <v>0</v>
      </c>
      <c r="M177">
        <f>equations!$C$20*(M176+equations!$D$20)*SQRT(M175)*(M$96/equations!$E$20)</f>
        <v>0</v>
      </c>
      <c r="N177">
        <f>equations!$C$20*(N176+equations!$D$20)*SQRT(N175)*(N$96/equations!$E$20)</f>
        <v>0</v>
      </c>
    </row>
    <row r="178" spans="1:14" ht="12.75">
      <c r="A178" t="s">
        <v>12</v>
      </c>
      <c r="B178">
        <v>1984</v>
      </c>
      <c r="C178">
        <f>MAX(0.5,(C177*30)/10)*equations!$G$20</f>
        <v>0.5</v>
      </c>
      <c r="D178">
        <f>MAX(0.5,(D177*30)/10)*equations!$G$20</f>
        <v>0.5</v>
      </c>
      <c r="E178">
        <f>MAX(0.5,(E177*30)/10)*equations!$G$20</f>
        <v>0.5</v>
      </c>
      <c r="F178">
        <f>MAX(0.5,(F177*30)/10)*equations!$G$20</f>
        <v>0.5</v>
      </c>
      <c r="G178">
        <f>MAX(0.5,(G177*30)/10)*equations!$G$20</f>
        <v>0.5</v>
      </c>
      <c r="H178">
        <f>MAX(0.5,(H177*30)/10)*equations!$G$20</f>
        <v>0.5</v>
      </c>
      <c r="I178">
        <f>MAX(0.5,(I177*30)/10)*equations!$G$20</f>
        <v>0.5</v>
      </c>
      <c r="J178">
        <f>MAX(0.5,(J177*30)/10)*equations!$G$20</f>
        <v>0.5</v>
      </c>
      <c r="K178">
        <f>MAX(0.5,(K177*30)/10)*equations!$G$20</f>
        <v>0.5</v>
      </c>
      <c r="L178">
        <f>MAX(0.5,(L177*30)/10)*equations!$G$20</f>
        <v>0.5</v>
      </c>
      <c r="M178">
        <f>MAX(0.5,(M177*30)/10)*equations!$G$20</f>
        <v>0.5</v>
      </c>
      <c r="N178">
        <f>MAX(0.5,(N177*30)/10)*equations!$G$20</f>
        <v>0.5</v>
      </c>
    </row>
    <row r="179" spans="1:14" ht="12.75">
      <c r="A179" t="s">
        <v>13</v>
      </c>
      <c r="B179">
        <v>1984</v>
      </c>
      <c r="C179">
        <f aca="true" t="shared" si="49" ref="C179:N179">1/(1+30*EXP(-8.5*(C36/C178)))</f>
        <v>0.03225806451612903</v>
      </c>
      <c r="D179">
        <f t="shared" si="49"/>
        <v>0.03225806451612903</v>
      </c>
      <c r="E179">
        <f t="shared" si="49"/>
        <v>0.03225806451612903</v>
      </c>
      <c r="F179">
        <f t="shared" si="49"/>
        <v>0.03225806451612903</v>
      </c>
      <c r="G179">
        <f t="shared" si="49"/>
        <v>0.03225806451612903</v>
      </c>
      <c r="H179">
        <f t="shared" si="49"/>
        <v>0.03225806451612903</v>
      </c>
      <c r="I179">
        <f t="shared" si="49"/>
        <v>0.03225806451612903</v>
      </c>
      <c r="J179">
        <f t="shared" si="49"/>
        <v>0.03225806451612903</v>
      </c>
      <c r="K179">
        <f t="shared" si="49"/>
        <v>0.03225806451612903</v>
      </c>
      <c r="L179">
        <f t="shared" si="49"/>
        <v>0.03225806451612903</v>
      </c>
      <c r="M179">
        <f t="shared" si="49"/>
        <v>0.03225806451612903</v>
      </c>
      <c r="N179">
        <f t="shared" si="49"/>
        <v>0.03225806451612903</v>
      </c>
    </row>
    <row r="180" spans="1:14" ht="12.75">
      <c r="A180" t="s">
        <v>14</v>
      </c>
      <c r="B180">
        <v>1984</v>
      </c>
      <c r="C180">
        <f>equations!$C$4*EXP(equations!$D$4*(1/equations!$E$4-1/((273+C176)-equations!$F$4)))</f>
        <v>0.17042754177611263</v>
      </c>
      <c r="D180">
        <f>equations!$C$4*EXP(equations!$D$4*(1/equations!$E$4-1/((273+D176)-equations!$F$4)))</f>
        <v>0.17042754177611263</v>
      </c>
      <c r="E180">
        <f>equations!$C$4*EXP(equations!$D$4*(1/equations!$E$4-1/((273+E176)-equations!$F$4)))</f>
        <v>0.17042754177611263</v>
      </c>
      <c r="F180">
        <f>equations!$C$4*EXP(equations!$D$4*(1/equations!$E$4-1/((273+F176)-equations!$F$4)))</f>
        <v>0.17042754177611263</v>
      </c>
      <c r="G180">
        <f>equations!$C$4*EXP(equations!$D$4*(1/equations!$E$4-1/((273+G176)-equations!$F$4)))</f>
        <v>0.17042754177611263</v>
      </c>
      <c r="H180">
        <f>equations!$C$4*EXP(equations!$D$4*(1/equations!$E$4-1/((273+H176)-equations!$F$4)))</f>
        <v>0.17042754177611263</v>
      </c>
      <c r="I180">
        <f>equations!$C$4*EXP(equations!$D$4*(1/equations!$E$4-1/((273+I176)-equations!$F$4)))</f>
        <v>0.17042754177611263</v>
      </c>
      <c r="J180">
        <f>equations!$C$4*EXP(equations!$D$4*(1/equations!$E$4-1/((273+J176)-equations!$F$4)))</f>
        <v>0.17042754177611263</v>
      </c>
      <c r="K180">
        <f>equations!$C$4*EXP(equations!$D$4*(1/equations!$E$4-1/((273+K176)-equations!$F$4)))</f>
        <v>0.17042754177611263</v>
      </c>
      <c r="L180">
        <f>equations!$C$4*EXP(equations!$D$4*(1/equations!$E$4-1/((273+L176)-equations!$F$4)))</f>
        <v>0.17042754177611263</v>
      </c>
      <c r="M180">
        <f>equations!$C$4*EXP(equations!$D$4*(1/equations!$E$4-1/((273+M176)-equations!$F$4)))</f>
        <v>0.17042754177611263</v>
      </c>
      <c r="N180">
        <f>equations!$C$4*EXP(equations!$D$4*(1/equations!$E$4-1/((273+N176)-equations!$F$4)))</f>
        <v>0.17042754177611263</v>
      </c>
    </row>
    <row r="181" spans="1:15" ht="12.75">
      <c r="A181" t="s">
        <v>15</v>
      </c>
      <c r="B181">
        <v>1984</v>
      </c>
      <c r="C181">
        <f aca="true" t="shared" si="50" ref="C181:N181">C179*C180</f>
        <v>0.005497662637939117</v>
      </c>
      <c r="D181">
        <f t="shared" si="50"/>
        <v>0.005497662637939117</v>
      </c>
      <c r="E181">
        <f t="shared" si="50"/>
        <v>0.005497662637939117</v>
      </c>
      <c r="F181">
        <f t="shared" si="50"/>
        <v>0.005497662637939117</v>
      </c>
      <c r="G181">
        <f t="shared" si="50"/>
        <v>0.005497662637939117</v>
      </c>
      <c r="H181">
        <f t="shared" si="50"/>
        <v>0.005497662637939117</v>
      </c>
      <c r="I181">
        <f t="shared" si="50"/>
        <v>0.005497662637939117</v>
      </c>
      <c r="J181">
        <f t="shared" si="50"/>
        <v>0.005497662637939117</v>
      </c>
      <c r="K181">
        <f t="shared" si="50"/>
        <v>0.005497662637939117</v>
      </c>
      <c r="L181">
        <f t="shared" si="50"/>
        <v>0.005497662637939117</v>
      </c>
      <c r="M181">
        <f t="shared" si="50"/>
        <v>0.005497662637939117</v>
      </c>
      <c r="N181">
        <f t="shared" si="50"/>
        <v>0.005497662637939117</v>
      </c>
      <c r="O181">
        <f>AVERAGE(C181:N181)</f>
        <v>0.005497662637939118</v>
      </c>
    </row>
    <row r="182" spans="1:14" ht="12.75">
      <c r="A182" t="s">
        <v>9</v>
      </c>
      <c r="B182">
        <v>1985</v>
      </c>
      <c r="C182" s="8">
        <f>C41-C40</f>
        <v>0</v>
      </c>
      <c r="D182" s="8">
        <f aca="true" t="shared" si="51" ref="D182:N182">D41-D40</f>
        <v>0</v>
      </c>
      <c r="E182" s="8">
        <f t="shared" si="51"/>
        <v>0</v>
      </c>
      <c r="F182" s="8">
        <f t="shared" si="51"/>
        <v>0</v>
      </c>
      <c r="G182" s="8">
        <f t="shared" si="51"/>
        <v>0</v>
      </c>
      <c r="H182" s="8">
        <f t="shared" si="51"/>
        <v>0</v>
      </c>
      <c r="I182" s="8">
        <f t="shared" si="51"/>
        <v>0</v>
      </c>
      <c r="J182" s="8">
        <f t="shared" si="51"/>
        <v>0</v>
      </c>
      <c r="K182" s="8">
        <f t="shared" si="51"/>
        <v>0</v>
      </c>
      <c r="L182" s="8">
        <f t="shared" si="51"/>
        <v>0</v>
      </c>
      <c r="M182" s="8">
        <f t="shared" si="51"/>
        <v>0</v>
      </c>
      <c r="N182" s="8">
        <f t="shared" si="51"/>
        <v>0</v>
      </c>
    </row>
    <row r="183" spans="1:14" ht="12.75">
      <c r="A183" t="s">
        <v>10</v>
      </c>
      <c r="B183">
        <v>1985</v>
      </c>
      <c r="C183">
        <f>(C40+C41)/2</f>
        <v>0</v>
      </c>
      <c r="D183">
        <f aca="true" t="shared" si="52" ref="D183:N183">(D40+D41)/2</f>
        <v>0</v>
      </c>
      <c r="E183">
        <f t="shared" si="52"/>
        <v>0</v>
      </c>
      <c r="F183">
        <f t="shared" si="52"/>
        <v>0</v>
      </c>
      <c r="G183">
        <f t="shared" si="52"/>
        <v>0</v>
      </c>
      <c r="H183">
        <f t="shared" si="52"/>
        <v>0</v>
      </c>
      <c r="I183">
        <f t="shared" si="52"/>
        <v>0</v>
      </c>
      <c r="J183">
        <f t="shared" si="52"/>
        <v>0</v>
      </c>
      <c r="K183">
        <f t="shared" si="52"/>
        <v>0</v>
      </c>
      <c r="L183">
        <f t="shared" si="52"/>
        <v>0</v>
      </c>
      <c r="M183">
        <f t="shared" si="52"/>
        <v>0</v>
      </c>
      <c r="N183">
        <f t="shared" si="52"/>
        <v>0</v>
      </c>
    </row>
    <row r="184" spans="1:14" ht="12.75">
      <c r="A184" t="s">
        <v>11</v>
      </c>
      <c r="B184">
        <v>1985</v>
      </c>
      <c r="C184">
        <f>equations!$C$20*(C183+equations!$D$20)*SQRT(C182)*(C$96/equations!$E$20)</f>
        <v>0</v>
      </c>
      <c r="D184">
        <f>equations!$C$20*(D183+equations!$D$20)*SQRT(D182)*(D$96/equations!$E$20)</f>
        <v>0</v>
      </c>
      <c r="E184">
        <f>equations!$C$20*(E183+equations!$D$20)*SQRT(E182)*(E$96/equations!$E$20)</f>
        <v>0</v>
      </c>
      <c r="F184">
        <f>equations!$C$20*(F183+equations!$D$20)*SQRT(F182)*(F$96/equations!$E$20)</f>
        <v>0</v>
      </c>
      <c r="G184">
        <f>equations!$C$20*(G183+equations!$D$20)*SQRT(G182)*(G$96/equations!$E$20)</f>
        <v>0</v>
      </c>
      <c r="H184">
        <f>equations!$C$20*(H183+equations!$D$20)*SQRT(H182)*(H$96/equations!$E$20)</f>
        <v>0</v>
      </c>
      <c r="I184">
        <f>equations!$C$20*(I183+equations!$D$20)*SQRT(I182)*(I$96/equations!$E$20)</f>
        <v>0</v>
      </c>
      <c r="J184">
        <f>equations!$C$20*(J183+equations!$D$20)*SQRT(J182)*(J$96/equations!$E$20)</f>
        <v>0</v>
      </c>
      <c r="K184">
        <f>equations!$C$20*(K183+equations!$D$20)*SQRT(K182)*(K$96/equations!$E$20)</f>
        <v>0</v>
      </c>
      <c r="L184">
        <f>equations!$C$20*(L183+equations!$D$20)*SQRT(L182)*(L$96/equations!$E$20)</f>
        <v>0</v>
      </c>
      <c r="M184">
        <f>equations!$C$20*(M183+equations!$D$20)*SQRT(M182)*(M$96/equations!$E$20)</f>
        <v>0</v>
      </c>
      <c r="N184">
        <f>equations!$C$20*(N183+equations!$D$20)*SQRT(N182)*(N$96/equations!$E$20)</f>
        <v>0</v>
      </c>
    </row>
    <row r="185" spans="1:14" ht="12.75">
      <c r="A185" t="s">
        <v>12</v>
      </c>
      <c r="B185">
        <v>1985</v>
      </c>
      <c r="C185">
        <f>MAX(0.5,(C184*30)/10)*equations!$G$20</f>
        <v>0.5</v>
      </c>
      <c r="D185">
        <f>MAX(0.5,(D184*30)/10)*equations!$G$20</f>
        <v>0.5</v>
      </c>
      <c r="E185">
        <f>MAX(0.5,(E184*30)/10)*equations!$G$20</f>
        <v>0.5</v>
      </c>
      <c r="F185">
        <f>MAX(0.5,(F184*30)/10)*equations!$G$20</f>
        <v>0.5</v>
      </c>
      <c r="G185">
        <f>MAX(0.5,(G184*30)/10)*equations!$G$20</f>
        <v>0.5</v>
      </c>
      <c r="H185">
        <f>MAX(0.5,(H184*30)/10)*equations!$G$20</f>
        <v>0.5</v>
      </c>
      <c r="I185">
        <f>MAX(0.5,(I184*30)/10)*equations!$G$20</f>
        <v>0.5</v>
      </c>
      <c r="J185">
        <f>MAX(0.5,(J184*30)/10)*equations!$G$20</f>
        <v>0.5</v>
      </c>
      <c r="K185">
        <f>MAX(0.5,(K184*30)/10)*equations!$G$20</f>
        <v>0.5</v>
      </c>
      <c r="L185">
        <f>MAX(0.5,(L184*30)/10)*equations!$G$20</f>
        <v>0.5</v>
      </c>
      <c r="M185">
        <f>MAX(0.5,(M184*30)/10)*equations!$G$20</f>
        <v>0.5</v>
      </c>
      <c r="N185">
        <f>MAX(0.5,(N184*30)/10)*equations!$G$20</f>
        <v>0.5</v>
      </c>
    </row>
    <row r="186" spans="1:14" ht="12.75">
      <c r="A186" t="s">
        <v>13</v>
      </c>
      <c r="B186">
        <v>1985</v>
      </c>
      <c r="C186">
        <f aca="true" t="shared" si="53" ref="C186:N186">1/(1+30*EXP(-8.5*(C39/C185)))</f>
        <v>0.03225806451612903</v>
      </c>
      <c r="D186">
        <f t="shared" si="53"/>
        <v>0.03225806451612903</v>
      </c>
      <c r="E186">
        <f t="shared" si="53"/>
        <v>0.03225806451612903</v>
      </c>
      <c r="F186">
        <f t="shared" si="53"/>
        <v>0.03225806451612903</v>
      </c>
      <c r="G186">
        <f t="shared" si="53"/>
        <v>0.03225806451612903</v>
      </c>
      <c r="H186">
        <f t="shared" si="53"/>
        <v>0.03225806451612903</v>
      </c>
      <c r="I186">
        <f t="shared" si="53"/>
        <v>0.03225806451612903</v>
      </c>
      <c r="J186">
        <f t="shared" si="53"/>
        <v>0.03225806451612903</v>
      </c>
      <c r="K186">
        <f t="shared" si="53"/>
        <v>0.03225806451612903</v>
      </c>
      <c r="L186">
        <f t="shared" si="53"/>
        <v>0.03225806451612903</v>
      </c>
      <c r="M186">
        <f t="shared" si="53"/>
        <v>0.03225806451612903</v>
      </c>
      <c r="N186">
        <f t="shared" si="53"/>
        <v>0.03225806451612903</v>
      </c>
    </row>
    <row r="187" spans="1:14" ht="12.75">
      <c r="A187" t="s">
        <v>14</v>
      </c>
      <c r="B187">
        <v>1985</v>
      </c>
      <c r="C187">
        <f>equations!$C$4*EXP(equations!$D$4*(1/equations!$E$4-1/((273+C183)-equations!$F$4)))</f>
        <v>0.17042754177611263</v>
      </c>
      <c r="D187">
        <f>equations!$C$4*EXP(equations!$D$4*(1/equations!$E$4-1/((273+D183)-equations!$F$4)))</f>
        <v>0.17042754177611263</v>
      </c>
      <c r="E187">
        <f>equations!$C$4*EXP(equations!$D$4*(1/equations!$E$4-1/((273+E183)-equations!$F$4)))</f>
        <v>0.17042754177611263</v>
      </c>
      <c r="F187">
        <f>equations!$C$4*EXP(equations!$D$4*(1/equations!$E$4-1/((273+F183)-equations!$F$4)))</f>
        <v>0.17042754177611263</v>
      </c>
      <c r="G187">
        <f>equations!$C$4*EXP(equations!$D$4*(1/equations!$E$4-1/((273+G183)-equations!$F$4)))</f>
        <v>0.17042754177611263</v>
      </c>
      <c r="H187">
        <f>equations!$C$4*EXP(equations!$D$4*(1/equations!$E$4-1/((273+H183)-equations!$F$4)))</f>
        <v>0.17042754177611263</v>
      </c>
      <c r="I187">
        <f>equations!$C$4*EXP(equations!$D$4*(1/equations!$E$4-1/((273+I183)-equations!$F$4)))</f>
        <v>0.17042754177611263</v>
      </c>
      <c r="J187">
        <f>equations!$C$4*EXP(equations!$D$4*(1/equations!$E$4-1/((273+J183)-equations!$F$4)))</f>
        <v>0.17042754177611263</v>
      </c>
      <c r="K187">
        <f>equations!$C$4*EXP(equations!$D$4*(1/equations!$E$4-1/((273+K183)-equations!$F$4)))</f>
        <v>0.17042754177611263</v>
      </c>
      <c r="L187">
        <f>equations!$C$4*EXP(equations!$D$4*(1/equations!$E$4-1/((273+L183)-equations!$F$4)))</f>
        <v>0.17042754177611263</v>
      </c>
      <c r="M187">
        <f>equations!$C$4*EXP(equations!$D$4*(1/equations!$E$4-1/((273+M183)-equations!$F$4)))</f>
        <v>0.17042754177611263</v>
      </c>
      <c r="N187">
        <f>equations!$C$4*EXP(equations!$D$4*(1/equations!$E$4-1/((273+N183)-equations!$F$4)))</f>
        <v>0.17042754177611263</v>
      </c>
    </row>
    <row r="188" spans="1:15" ht="12.75">
      <c r="A188" t="s">
        <v>15</v>
      </c>
      <c r="B188">
        <v>1985</v>
      </c>
      <c r="C188">
        <f aca="true" t="shared" si="54" ref="C188:N188">C186*C187</f>
        <v>0.005497662637939117</v>
      </c>
      <c r="D188">
        <f t="shared" si="54"/>
        <v>0.005497662637939117</v>
      </c>
      <c r="E188">
        <f t="shared" si="54"/>
        <v>0.005497662637939117</v>
      </c>
      <c r="F188">
        <f t="shared" si="54"/>
        <v>0.005497662637939117</v>
      </c>
      <c r="G188">
        <f t="shared" si="54"/>
        <v>0.005497662637939117</v>
      </c>
      <c r="H188">
        <f t="shared" si="54"/>
        <v>0.005497662637939117</v>
      </c>
      <c r="I188">
        <f t="shared" si="54"/>
        <v>0.005497662637939117</v>
      </c>
      <c r="J188">
        <f t="shared" si="54"/>
        <v>0.005497662637939117</v>
      </c>
      <c r="K188">
        <f t="shared" si="54"/>
        <v>0.005497662637939117</v>
      </c>
      <c r="L188">
        <f t="shared" si="54"/>
        <v>0.005497662637939117</v>
      </c>
      <c r="M188">
        <f t="shared" si="54"/>
        <v>0.005497662637939117</v>
      </c>
      <c r="N188">
        <f t="shared" si="54"/>
        <v>0.005497662637939117</v>
      </c>
      <c r="O188">
        <f>AVERAGE(C188:N188)</f>
        <v>0.005497662637939118</v>
      </c>
    </row>
    <row r="189" spans="1:14" ht="12.75">
      <c r="A189" t="s">
        <v>9</v>
      </c>
      <c r="B189">
        <v>1986</v>
      </c>
      <c r="C189" s="8">
        <f>C44-C43</f>
        <v>0</v>
      </c>
      <c r="D189" s="8">
        <f aca="true" t="shared" si="55" ref="D189:N189">D44-D43</f>
        <v>0</v>
      </c>
      <c r="E189" s="8">
        <f t="shared" si="55"/>
        <v>0</v>
      </c>
      <c r="F189" s="8">
        <f t="shared" si="55"/>
        <v>0</v>
      </c>
      <c r="G189" s="8">
        <f t="shared" si="55"/>
        <v>0</v>
      </c>
      <c r="H189" s="8">
        <f t="shared" si="55"/>
        <v>0</v>
      </c>
      <c r="I189" s="8">
        <f t="shared" si="55"/>
        <v>0</v>
      </c>
      <c r="J189" s="8">
        <f t="shared" si="55"/>
        <v>0</v>
      </c>
      <c r="K189" s="8">
        <f t="shared" si="55"/>
        <v>0</v>
      </c>
      <c r="L189" s="8">
        <f t="shared" si="55"/>
        <v>0</v>
      </c>
      <c r="M189" s="8">
        <f t="shared" si="55"/>
        <v>0</v>
      </c>
      <c r="N189" s="8">
        <f t="shared" si="55"/>
        <v>0</v>
      </c>
    </row>
    <row r="190" spans="1:14" ht="12.75">
      <c r="A190" t="s">
        <v>10</v>
      </c>
      <c r="B190">
        <v>1986</v>
      </c>
      <c r="C190">
        <f>(C43+C44)/2</f>
        <v>0</v>
      </c>
      <c r="D190">
        <f aca="true" t="shared" si="56" ref="D190:N190">(D43+D44)/2</f>
        <v>0</v>
      </c>
      <c r="E190">
        <f t="shared" si="56"/>
        <v>0</v>
      </c>
      <c r="F190">
        <f t="shared" si="56"/>
        <v>0</v>
      </c>
      <c r="G190">
        <f t="shared" si="56"/>
        <v>0</v>
      </c>
      <c r="H190">
        <f t="shared" si="56"/>
        <v>0</v>
      </c>
      <c r="I190">
        <f t="shared" si="56"/>
        <v>0</v>
      </c>
      <c r="J190">
        <f t="shared" si="56"/>
        <v>0</v>
      </c>
      <c r="K190">
        <f t="shared" si="56"/>
        <v>0</v>
      </c>
      <c r="L190">
        <f t="shared" si="56"/>
        <v>0</v>
      </c>
      <c r="M190">
        <f t="shared" si="56"/>
        <v>0</v>
      </c>
      <c r="N190">
        <f t="shared" si="56"/>
        <v>0</v>
      </c>
    </row>
    <row r="191" spans="1:14" ht="12.75">
      <c r="A191" t="s">
        <v>11</v>
      </c>
      <c r="B191">
        <v>1986</v>
      </c>
      <c r="C191">
        <f>equations!$C$20*(C190+equations!$D$20)*SQRT(C189)*(C$96/equations!$E$20)</f>
        <v>0</v>
      </c>
      <c r="D191">
        <f>equations!$C$20*(D190+equations!$D$20)*SQRT(D189)*(D$96/equations!$E$20)</f>
        <v>0</v>
      </c>
      <c r="E191">
        <f>equations!$C$20*(E190+equations!$D$20)*SQRT(E189)*(E$96/equations!$E$20)</f>
        <v>0</v>
      </c>
      <c r="F191">
        <f>equations!$C$20*(F190+equations!$D$20)*SQRT(F189)*(F$96/equations!$E$20)</f>
        <v>0</v>
      </c>
      <c r="G191">
        <f>equations!$C$20*(G190+equations!$D$20)*SQRT(G189)*(G$96/equations!$E$20)</f>
        <v>0</v>
      </c>
      <c r="H191">
        <f>equations!$C$20*(H190+equations!$D$20)*SQRT(H189)*(H$96/equations!$E$20)</f>
        <v>0</v>
      </c>
      <c r="I191">
        <f>equations!$C$20*(I190+equations!$D$20)*SQRT(I189)*(I$96/equations!$E$20)</f>
        <v>0</v>
      </c>
      <c r="J191">
        <f>equations!$C$20*(J190+equations!$D$20)*SQRT(J189)*(J$96/equations!$E$20)</f>
        <v>0</v>
      </c>
      <c r="K191">
        <f>equations!$C$20*(K190+equations!$D$20)*SQRT(K189)*(K$96/equations!$E$20)</f>
        <v>0</v>
      </c>
      <c r="L191">
        <f>equations!$C$20*(L190+equations!$D$20)*SQRT(L189)*(L$96/equations!$E$20)</f>
        <v>0</v>
      </c>
      <c r="M191">
        <f>equations!$C$20*(M190+equations!$D$20)*SQRT(M189)*(M$96/equations!$E$20)</f>
        <v>0</v>
      </c>
      <c r="N191">
        <f>equations!$C$20*(N190+equations!$D$20)*SQRT(N189)*(N$96/equations!$E$20)</f>
        <v>0</v>
      </c>
    </row>
    <row r="192" spans="1:14" ht="12.75">
      <c r="A192" t="s">
        <v>12</v>
      </c>
      <c r="B192">
        <v>1986</v>
      </c>
      <c r="C192">
        <f>MAX(0.5,(C191*30)/10)*equations!$G$20</f>
        <v>0.5</v>
      </c>
      <c r="D192">
        <f>MAX(0.5,(D191*30)/10)*equations!$G$20</f>
        <v>0.5</v>
      </c>
      <c r="E192">
        <f>MAX(0.5,(E191*30)/10)*equations!$G$20</f>
        <v>0.5</v>
      </c>
      <c r="F192">
        <f>MAX(0.5,(F191*30)/10)*equations!$G$20</f>
        <v>0.5</v>
      </c>
      <c r="G192">
        <f>MAX(0.5,(G191*30)/10)*equations!$G$20</f>
        <v>0.5</v>
      </c>
      <c r="H192">
        <f>MAX(0.5,(H191*30)/10)*equations!$G$20</f>
        <v>0.5</v>
      </c>
      <c r="I192">
        <f>MAX(0.5,(I191*30)/10)*equations!$G$20</f>
        <v>0.5</v>
      </c>
      <c r="J192">
        <f>MAX(0.5,(J191*30)/10)*equations!$G$20</f>
        <v>0.5</v>
      </c>
      <c r="K192">
        <f>MAX(0.5,(K191*30)/10)*equations!$G$20</f>
        <v>0.5</v>
      </c>
      <c r="L192">
        <f>MAX(0.5,(L191*30)/10)*equations!$G$20</f>
        <v>0.5</v>
      </c>
      <c r="M192">
        <f>MAX(0.5,(M191*30)/10)*equations!$G$20</f>
        <v>0.5</v>
      </c>
      <c r="N192">
        <f>MAX(0.5,(N191*30)/10)*equations!$G$20</f>
        <v>0.5</v>
      </c>
    </row>
    <row r="193" spans="1:14" ht="12.75">
      <c r="A193" t="s">
        <v>13</v>
      </c>
      <c r="B193">
        <v>1986</v>
      </c>
      <c r="C193">
        <f aca="true" t="shared" si="57" ref="C193:N193">1/(1+30*EXP(-8.5*(C42/C192)))</f>
        <v>0.03225806451612903</v>
      </c>
      <c r="D193">
        <f t="shared" si="57"/>
        <v>0.03225806451612903</v>
      </c>
      <c r="E193">
        <f t="shared" si="57"/>
        <v>0.03225806451612903</v>
      </c>
      <c r="F193">
        <f t="shared" si="57"/>
        <v>0.03225806451612903</v>
      </c>
      <c r="G193">
        <f t="shared" si="57"/>
        <v>0.03225806451612903</v>
      </c>
      <c r="H193">
        <f t="shared" si="57"/>
        <v>0.03225806451612903</v>
      </c>
      <c r="I193">
        <f t="shared" si="57"/>
        <v>0.03225806451612903</v>
      </c>
      <c r="J193">
        <f t="shared" si="57"/>
        <v>0.03225806451612903</v>
      </c>
      <c r="K193">
        <f t="shared" si="57"/>
        <v>0.03225806451612903</v>
      </c>
      <c r="L193">
        <f t="shared" si="57"/>
        <v>0.03225806451612903</v>
      </c>
      <c r="M193">
        <f t="shared" si="57"/>
        <v>0.03225806451612903</v>
      </c>
      <c r="N193">
        <f t="shared" si="57"/>
        <v>0.03225806451612903</v>
      </c>
    </row>
    <row r="194" spans="1:14" ht="12.75">
      <c r="A194" t="s">
        <v>14</v>
      </c>
      <c r="B194">
        <v>1986</v>
      </c>
      <c r="C194">
        <f>equations!$C$4*EXP(equations!$D$4*(1/equations!$E$4-1/((273+C190)-equations!$F$4)))</f>
        <v>0.17042754177611263</v>
      </c>
      <c r="D194">
        <f>equations!$C$4*EXP(equations!$D$4*(1/equations!$E$4-1/((273+D190)-equations!$F$4)))</f>
        <v>0.17042754177611263</v>
      </c>
      <c r="E194">
        <f>equations!$C$4*EXP(equations!$D$4*(1/equations!$E$4-1/((273+E190)-equations!$F$4)))</f>
        <v>0.17042754177611263</v>
      </c>
      <c r="F194">
        <f>equations!$C$4*EXP(equations!$D$4*(1/equations!$E$4-1/((273+F190)-equations!$F$4)))</f>
        <v>0.17042754177611263</v>
      </c>
      <c r="G194">
        <f>equations!$C$4*EXP(equations!$D$4*(1/equations!$E$4-1/((273+G190)-equations!$F$4)))</f>
        <v>0.17042754177611263</v>
      </c>
      <c r="H194">
        <f>equations!$C$4*EXP(equations!$D$4*(1/equations!$E$4-1/((273+H190)-equations!$F$4)))</f>
        <v>0.17042754177611263</v>
      </c>
      <c r="I194">
        <f>equations!$C$4*EXP(equations!$D$4*(1/equations!$E$4-1/((273+I190)-equations!$F$4)))</f>
        <v>0.17042754177611263</v>
      </c>
      <c r="J194">
        <f>equations!$C$4*EXP(equations!$D$4*(1/equations!$E$4-1/((273+J190)-equations!$F$4)))</f>
        <v>0.17042754177611263</v>
      </c>
      <c r="K194">
        <f>equations!$C$4*EXP(equations!$D$4*(1/equations!$E$4-1/((273+K190)-equations!$F$4)))</f>
        <v>0.17042754177611263</v>
      </c>
      <c r="L194">
        <f>equations!$C$4*EXP(equations!$D$4*(1/equations!$E$4-1/((273+L190)-equations!$F$4)))</f>
        <v>0.17042754177611263</v>
      </c>
      <c r="M194">
        <f>equations!$C$4*EXP(equations!$D$4*(1/equations!$E$4-1/((273+M190)-equations!$F$4)))</f>
        <v>0.17042754177611263</v>
      </c>
      <c r="N194">
        <f>equations!$C$4*EXP(equations!$D$4*(1/equations!$E$4-1/((273+N190)-equations!$F$4)))</f>
        <v>0.17042754177611263</v>
      </c>
    </row>
    <row r="195" spans="1:15" ht="12.75">
      <c r="A195" t="s">
        <v>15</v>
      </c>
      <c r="B195">
        <v>1986</v>
      </c>
      <c r="C195">
        <f aca="true" t="shared" si="58" ref="C195:N195">C193*C194</f>
        <v>0.005497662637939117</v>
      </c>
      <c r="D195">
        <f t="shared" si="58"/>
        <v>0.005497662637939117</v>
      </c>
      <c r="E195">
        <f t="shared" si="58"/>
        <v>0.005497662637939117</v>
      </c>
      <c r="F195">
        <f t="shared" si="58"/>
        <v>0.005497662637939117</v>
      </c>
      <c r="G195">
        <f t="shared" si="58"/>
        <v>0.005497662637939117</v>
      </c>
      <c r="H195">
        <f t="shared" si="58"/>
        <v>0.005497662637939117</v>
      </c>
      <c r="I195">
        <f t="shared" si="58"/>
        <v>0.005497662637939117</v>
      </c>
      <c r="J195">
        <f t="shared" si="58"/>
        <v>0.005497662637939117</v>
      </c>
      <c r="K195">
        <f t="shared" si="58"/>
        <v>0.005497662637939117</v>
      </c>
      <c r="L195">
        <f t="shared" si="58"/>
        <v>0.005497662637939117</v>
      </c>
      <c r="M195">
        <f t="shared" si="58"/>
        <v>0.005497662637939117</v>
      </c>
      <c r="N195">
        <f t="shared" si="58"/>
        <v>0.005497662637939117</v>
      </c>
      <c r="O195">
        <f>AVERAGE(C195:N195)</f>
        <v>0.005497662637939118</v>
      </c>
    </row>
    <row r="196" spans="1:14" ht="12.75">
      <c r="A196" t="s">
        <v>9</v>
      </c>
      <c r="B196">
        <v>1987</v>
      </c>
      <c r="C196" s="8">
        <f>C47-C46</f>
        <v>0</v>
      </c>
      <c r="D196" s="8">
        <f aca="true" t="shared" si="59" ref="D196:N196">D47-D46</f>
        <v>0</v>
      </c>
      <c r="E196" s="8">
        <f t="shared" si="59"/>
        <v>0</v>
      </c>
      <c r="F196" s="8">
        <f t="shared" si="59"/>
        <v>0</v>
      </c>
      <c r="G196" s="8">
        <f t="shared" si="59"/>
        <v>0</v>
      </c>
      <c r="H196" s="8">
        <f t="shared" si="59"/>
        <v>0</v>
      </c>
      <c r="I196" s="8">
        <f t="shared" si="59"/>
        <v>0</v>
      </c>
      <c r="J196" s="8">
        <f t="shared" si="59"/>
        <v>0</v>
      </c>
      <c r="K196" s="8">
        <f t="shared" si="59"/>
        <v>0</v>
      </c>
      <c r="L196" s="8">
        <f t="shared" si="59"/>
        <v>0</v>
      </c>
      <c r="M196" s="8">
        <f t="shared" si="59"/>
        <v>0</v>
      </c>
      <c r="N196" s="8">
        <f t="shared" si="59"/>
        <v>0</v>
      </c>
    </row>
    <row r="197" spans="1:14" ht="12.75">
      <c r="A197" t="s">
        <v>10</v>
      </c>
      <c r="B197">
        <v>1987</v>
      </c>
      <c r="C197">
        <f>(C46+C47)/2</f>
        <v>0</v>
      </c>
      <c r="D197">
        <f aca="true" t="shared" si="60" ref="D197:N197">(D46+D47)/2</f>
        <v>0</v>
      </c>
      <c r="E197">
        <f t="shared" si="60"/>
        <v>0</v>
      </c>
      <c r="F197">
        <f t="shared" si="60"/>
        <v>0</v>
      </c>
      <c r="G197">
        <f t="shared" si="60"/>
        <v>0</v>
      </c>
      <c r="H197">
        <f t="shared" si="60"/>
        <v>0</v>
      </c>
      <c r="I197">
        <f t="shared" si="60"/>
        <v>0</v>
      </c>
      <c r="J197">
        <f t="shared" si="60"/>
        <v>0</v>
      </c>
      <c r="K197">
        <f t="shared" si="60"/>
        <v>0</v>
      </c>
      <c r="L197">
        <f t="shared" si="60"/>
        <v>0</v>
      </c>
      <c r="M197">
        <f t="shared" si="60"/>
        <v>0</v>
      </c>
      <c r="N197">
        <f t="shared" si="60"/>
        <v>0</v>
      </c>
    </row>
    <row r="198" spans="1:14" ht="12.75">
      <c r="A198" t="s">
        <v>11</v>
      </c>
      <c r="B198">
        <v>1987</v>
      </c>
      <c r="C198">
        <f>equations!$C$20*(C197+equations!$D$20)*SQRT(C196)*(C$96/equations!$E$20)</f>
        <v>0</v>
      </c>
      <c r="D198">
        <f>equations!$C$20*(D197+equations!$D$20)*SQRT(D196)*(D$96/equations!$E$20)</f>
        <v>0</v>
      </c>
      <c r="E198">
        <f>equations!$C$20*(E197+equations!$D$20)*SQRT(E196)*(E$96/equations!$E$20)</f>
        <v>0</v>
      </c>
      <c r="F198">
        <f>equations!$C$20*(F197+equations!$D$20)*SQRT(F196)*(F$96/equations!$E$20)</f>
        <v>0</v>
      </c>
      <c r="G198">
        <f>equations!$C$20*(G197+equations!$D$20)*SQRT(G196)*(G$96/equations!$E$20)</f>
        <v>0</v>
      </c>
      <c r="H198">
        <f>equations!$C$20*(H197+equations!$D$20)*SQRT(H196)*(H$96/equations!$E$20)</f>
        <v>0</v>
      </c>
      <c r="I198">
        <f>equations!$C$20*(I197+equations!$D$20)*SQRT(I196)*(I$96/equations!$E$20)</f>
        <v>0</v>
      </c>
      <c r="J198">
        <f>equations!$C$20*(J197+equations!$D$20)*SQRT(J196)*(J$96/equations!$E$20)</f>
        <v>0</v>
      </c>
      <c r="K198">
        <f>equations!$C$20*(K197+equations!$D$20)*SQRT(K196)*(K$96/equations!$E$20)</f>
        <v>0</v>
      </c>
      <c r="L198">
        <f>equations!$C$20*(L197+equations!$D$20)*SQRT(L196)*(L$96/equations!$E$20)</f>
        <v>0</v>
      </c>
      <c r="M198">
        <f>equations!$C$20*(M197+equations!$D$20)*SQRT(M196)*(M$96/equations!$E$20)</f>
        <v>0</v>
      </c>
      <c r="N198">
        <f>equations!$C$20*(N197+equations!$D$20)*SQRT(N196)*(N$96/equations!$E$20)</f>
        <v>0</v>
      </c>
    </row>
    <row r="199" spans="1:14" ht="12.75">
      <c r="A199" t="s">
        <v>12</v>
      </c>
      <c r="B199">
        <v>1987</v>
      </c>
      <c r="C199">
        <f>MAX(0.5,(C198*30)/10)*equations!$G$20</f>
        <v>0.5</v>
      </c>
      <c r="D199">
        <f>MAX(0.5,(D198*30)/10)*equations!$G$20</f>
        <v>0.5</v>
      </c>
      <c r="E199">
        <f>MAX(0.5,(E198*30)/10)*equations!$G$20</f>
        <v>0.5</v>
      </c>
      <c r="F199">
        <f>MAX(0.5,(F198*30)/10)*equations!$G$20</f>
        <v>0.5</v>
      </c>
      <c r="G199">
        <f>MAX(0.5,(G198*30)/10)*equations!$G$20</f>
        <v>0.5</v>
      </c>
      <c r="H199">
        <f>MAX(0.5,(H198*30)/10)*equations!$G$20</f>
        <v>0.5</v>
      </c>
      <c r="I199">
        <f>MAX(0.5,(I198*30)/10)*equations!$G$20</f>
        <v>0.5</v>
      </c>
      <c r="J199">
        <f>MAX(0.5,(J198*30)/10)*equations!$G$20</f>
        <v>0.5</v>
      </c>
      <c r="K199">
        <f>MAX(0.5,(K198*30)/10)*equations!$G$20</f>
        <v>0.5</v>
      </c>
      <c r="L199">
        <f>MAX(0.5,(L198*30)/10)*equations!$G$20</f>
        <v>0.5</v>
      </c>
      <c r="M199">
        <f>MAX(0.5,(M198*30)/10)*equations!$G$20</f>
        <v>0.5</v>
      </c>
      <c r="N199">
        <f>MAX(0.5,(N198*30)/10)*equations!$G$20</f>
        <v>0.5</v>
      </c>
    </row>
    <row r="200" spans="1:14" ht="12.75">
      <c r="A200" t="s">
        <v>13</v>
      </c>
      <c r="B200">
        <v>1987</v>
      </c>
      <c r="C200">
        <f aca="true" t="shared" si="61" ref="C200:N200">1/(1+30*EXP(-8.5*(C45/C199)))</f>
        <v>0.03225806451612903</v>
      </c>
      <c r="D200">
        <f t="shared" si="61"/>
        <v>0.03225806451612903</v>
      </c>
      <c r="E200">
        <f t="shared" si="61"/>
        <v>0.03225806451612903</v>
      </c>
      <c r="F200">
        <f t="shared" si="61"/>
        <v>0.03225806451612903</v>
      </c>
      <c r="G200">
        <f t="shared" si="61"/>
        <v>0.03225806451612903</v>
      </c>
      <c r="H200">
        <f t="shared" si="61"/>
        <v>0.03225806451612903</v>
      </c>
      <c r="I200">
        <f t="shared" si="61"/>
        <v>0.03225806451612903</v>
      </c>
      <c r="J200">
        <f t="shared" si="61"/>
        <v>0.03225806451612903</v>
      </c>
      <c r="K200">
        <f t="shared" si="61"/>
        <v>0.03225806451612903</v>
      </c>
      <c r="L200">
        <f t="shared" si="61"/>
        <v>0.03225806451612903</v>
      </c>
      <c r="M200">
        <f t="shared" si="61"/>
        <v>0.03225806451612903</v>
      </c>
      <c r="N200">
        <f t="shared" si="61"/>
        <v>0.03225806451612903</v>
      </c>
    </row>
    <row r="201" spans="1:14" ht="12.75">
      <c r="A201" t="s">
        <v>14</v>
      </c>
      <c r="B201">
        <v>1987</v>
      </c>
      <c r="C201">
        <f>equations!$C$4*EXP(equations!$D$4*(1/equations!$E$4-1/((273+C197)-equations!$F$4)))</f>
        <v>0.17042754177611263</v>
      </c>
      <c r="D201">
        <f>equations!$C$4*EXP(equations!$D$4*(1/equations!$E$4-1/((273+D197)-equations!$F$4)))</f>
        <v>0.17042754177611263</v>
      </c>
      <c r="E201">
        <f>equations!$C$4*EXP(equations!$D$4*(1/equations!$E$4-1/((273+E197)-equations!$F$4)))</f>
        <v>0.17042754177611263</v>
      </c>
      <c r="F201">
        <f>equations!$C$4*EXP(equations!$D$4*(1/equations!$E$4-1/((273+F197)-equations!$F$4)))</f>
        <v>0.17042754177611263</v>
      </c>
      <c r="G201">
        <f>equations!$C$4*EXP(equations!$D$4*(1/equations!$E$4-1/((273+G197)-equations!$F$4)))</f>
        <v>0.17042754177611263</v>
      </c>
      <c r="H201">
        <f>equations!$C$4*EXP(equations!$D$4*(1/equations!$E$4-1/((273+H197)-equations!$F$4)))</f>
        <v>0.17042754177611263</v>
      </c>
      <c r="I201">
        <f>equations!$C$4*EXP(equations!$D$4*(1/equations!$E$4-1/((273+I197)-equations!$F$4)))</f>
        <v>0.17042754177611263</v>
      </c>
      <c r="J201">
        <f>equations!$C$4*EXP(equations!$D$4*(1/equations!$E$4-1/((273+J197)-equations!$F$4)))</f>
        <v>0.17042754177611263</v>
      </c>
      <c r="K201">
        <f>equations!$C$4*EXP(equations!$D$4*(1/equations!$E$4-1/((273+K197)-equations!$F$4)))</f>
        <v>0.17042754177611263</v>
      </c>
      <c r="L201">
        <f>equations!$C$4*EXP(equations!$D$4*(1/equations!$E$4-1/((273+L197)-equations!$F$4)))</f>
        <v>0.17042754177611263</v>
      </c>
      <c r="M201">
        <f>equations!$C$4*EXP(equations!$D$4*(1/equations!$E$4-1/((273+M197)-equations!$F$4)))</f>
        <v>0.17042754177611263</v>
      </c>
      <c r="N201">
        <f>equations!$C$4*EXP(equations!$D$4*(1/equations!$E$4-1/((273+N197)-equations!$F$4)))</f>
        <v>0.17042754177611263</v>
      </c>
    </row>
    <row r="202" spans="1:15" ht="12.75">
      <c r="A202" t="s">
        <v>15</v>
      </c>
      <c r="B202">
        <v>1987</v>
      </c>
      <c r="C202">
        <f aca="true" t="shared" si="62" ref="C202:N202">C200*C201</f>
        <v>0.005497662637939117</v>
      </c>
      <c r="D202">
        <f t="shared" si="62"/>
        <v>0.005497662637939117</v>
      </c>
      <c r="E202">
        <f t="shared" si="62"/>
        <v>0.005497662637939117</v>
      </c>
      <c r="F202">
        <f t="shared" si="62"/>
        <v>0.005497662637939117</v>
      </c>
      <c r="G202">
        <f t="shared" si="62"/>
        <v>0.005497662637939117</v>
      </c>
      <c r="H202">
        <f t="shared" si="62"/>
        <v>0.005497662637939117</v>
      </c>
      <c r="I202">
        <f t="shared" si="62"/>
        <v>0.005497662637939117</v>
      </c>
      <c r="J202">
        <f t="shared" si="62"/>
        <v>0.005497662637939117</v>
      </c>
      <c r="K202">
        <f t="shared" si="62"/>
        <v>0.005497662637939117</v>
      </c>
      <c r="L202">
        <f t="shared" si="62"/>
        <v>0.005497662637939117</v>
      </c>
      <c r="M202">
        <f t="shared" si="62"/>
        <v>0.005497662637939117</v>
      </c>
      <c r="N202">
        <f t="shared" si="62"/>
        <v>0.005497662637939117</v>
      </c>
      <c r="O202">
        <f>AVERAGE(C202:N202)</f>
        <v>0.005497662637939118</v>
      </c>
    </row>
    <row r="203" spans="1:14" ht="12.75">
      <c r="A203" t="s">
        <v>9</v>
      </c>
      <c r="B203">
        <v>1988</v>
      </c>
      <c r="C203" s="8">
        <f>C50-C49</f>
        <v>0</v>
      </c>
      <c r="D203" s="8">
        <f aca="true" t="shared" si="63" ref="D203:N203">D50-D49</f>
        <v>0</v>
      </c>
      <c r="E203" s="8">
        <f t="shared" si="63"/>
        <v>0</v>
      </c>
      <c r="F203" s="8">
        <f t="shared" si="63"/>
        <v>0</v>
      </c>
      <c r="G203" s="8">
        <f t="shared" si="63"/>
        <v>0</v>
      </c>
      <c r="H203" s="8">
        <f t="shared" si="63"/>
        <v>0</v>
      </c>
      <c r="I203" s="8">
        <f t="shared" si="63"/>
        <v>0</v>
      </c>
      <c r="J203" s="8">
        <f t="shared" si="63"/>
        <v>0</v>
      </c>
      <c r="K203" s="8">
        <f t="shared" si="63"/>
        <v>0</v>
      </c>
      <c r="L203" s="8">
        <f t="shared" si="63"/>
        <v>0</v>
      </c>
      <c r="M203" s="8">
        <f t="shared" si="63"/>
        <v>0</v>
      </c>
      <c r="N203" s="8">
        <f t="shared" si="63"/>
        <v>0</v>
      </c>
    </row>
    <row r="204" spans="1:14" ht="12.75">
      <c r="A204" t="s">
        <v>10</v>
      </c>
      <c r="B204">
        <v>1988</v>
      </c>
      <c r="C204">
        <f>(C49+C50)/2</f>
        <v>0</v>
      </c>
      <c r="D204">
        <f aca="true" t="shared" si="64" ref="D204:N204">(D49+D50)/2</f>
        <v>0</v>
      </c>
      <c r="E204">
        <f t="shared" si="64"/>
        <v>0</v>
      </c>
      <c r="F204">
        <f t="shared" si="64"/>
        <v>0</v>
      </c>
      <c r="G204">
        <f t="shared" si="64"/>
        <v>0</v>
      </c>
      <c r="H204">
        <f t="shared" si="64"/>
        <v>0</v>
      </c>
      <c r="I204">
        <f t="shared" si="64"/>
        <v>0</v>
      </c>
      <c r="J204">
        <f t="shared" si="64"/>
        <v>0</v>
      </c>
      <c r="K204">
        <f t="shared" si="64"/>
        <v>0</v>
      </c>
      <c r="L204">
        <f t="shared" si="64"/>
        <v>0</v>
      </c>
      <c r="M204">
        <f t="shared" si="64"/>
        <v>0</v>
      </c>
      <c r="N204">
        <f t="shared" si="64"/>
        <v>0</v>
      </c>
    </row>
    <row r="205" spans="1:14" ht="12.75">
      <c r="A205" t="s">
        <v>11</v>
      </c>
      <c r="B205">
        <v>1988</v>
      </c>
      <c r="C205">
        <f>equations!$C$20*(C204+equations!$D$20)*SQRT(C203)*(C$96/equations!$E$20)</f>
        <v>0</v>
      </c>
      <c r="D205">
        <f>equations!$C$20*(D204+equations!$D$20)*SQRT(D203)*(D$96/equations!$E$20)</f>
        <v>0</v>
      </c>
      <c r="E205">
        <f>equations!$C$20*(E204+equations!$D$20)*SQRT(E203)*(E$96/equations!$E$20)</f>
        <v>0</v>
      </c>
      <c r="F205">
        <f>equations!$C$20*(F204+equations!$D$20)*SQRT(F203)*(F$96/equations!$E$20)</f>
        <v>0</v>
      </c>
      <c r="G205">
        <f>equations!$C$20*(G204+equations!$D$20)*SQRT(G203)*(G$96/equations!$E$20)</f>
        <v>0</v>
      </c>
      <c r="H205">
        <f>equations!$C$20*(H204+equations!$D$20)*SQRT(H203)*(H$96/equations!$E$20)</f>
        <v>0</v>
      </c>
      <c r="I205">
        <f>equations!$C$20*(I204+equations!$D$20)*SQRT(I203)*(I$96/equations!$E$20)</f>
        <v>0</v>
      </c>
      <c r="J205">
        <f>equations!$C$20*(J204+equations!$D$20)*SQRT(J203)*(J$96/equations!$E$20)</f>
        <v>0</v>
      </c>
      <c r="K205">
        <f>equations!$C$20*(K204+equations!$D$20)*SQRT(K203)*(K$96/equations!$E$20)</f>
        <v>0</v>
      </c>
      <c r="L205">
        <f>equations!$C$20*(L204+equations!$D$20)*SQRT(L203)*(L$96/equations!$E$20)</f>
        <v>0</v>
      </c>
      <c r="M205">
        <f>equations!$C$20*(M204+equations!$D$20)*SQRT(M203)*(M$96/equations!$E$20)</f>
        <v>0</v>
      </c>
      <c r="N205">
        <f>equations!$C$20*(N204+equations!$D$20)*SQRT(N203)*(N$96/equations!$E$20)</f>
        <v>0</v>
      </c>
    </row>
    <row r="206" spans="1:14" ht="12.75">
      <c r="A206" t="s">
        <v>12</v>
      </c>
      <c r="B206">
        <v>1988</v>
      </c>
      <c r="C206">
        <f>MAX(0.5,(C205*30)/10)*equations!$G$20</f>
        <v>0.5</v>
      </c>
      <c r="D206">
        <f>MAX(0.5,(D205*30)/10)*equations!$G$20</f>
        <v>0.5</v>
      </c>
      <c r="E206">
        <f>MAX(0.5,(E205*30)/10)*equations!$G$20</f>
        <v>0.5</v>
      </c>
      <c r="F206">
        <f>MAX(0.5,(F205*30)/10)*equations!$G$20</f>
        <v>0.5</v>
      </c>
      <c r="G206">
        <f>MAX(0.5,(G205*30)/10)*equations!$G$20</f>
        <v>0.5</v>
      </c>
      <c r="H206">
        <f>MAX(0.5,(H205*30)/10)*equations!$G$20</f>
        <v>0.5</v>
      </c>
      <c r="I206">
        <f>MAX(0.5,(I205*30)/10)*equations!$G$20</f>
        <v>0.5</v>
      </c>
      <c r="J206">
        <f>MAX(0.5,(J205*30)/10)*equations!$G$20</f>
        <v>0.5</v>
      </c>
      <c r="K206">
        <f>MAX(0.5,(K205*30)/10)*equations!$G$20</f>
        <v>0.5</v>
      </c>
      <c r="L206">
        <f>MAX(0.5,(L205*30)/10)*equations!$G$20</f>
        <v>0.5</v>
      </c>
      <c r="M206">
        <f>MAX(0.5,(M205*30)/10)*equations!$G$20</f>
        <v>0.5</v>
      </c>
      <c r="N206">
        <f>MAX(0.5,(N205*30)/10)*equations!$G$20</f>
        <v>0.5</v>
      </c>
    </row>
    <row r="207" spans="1:14" ht="12.75">
      <c r="A207" t="s">
        <v>13</v>
      </c>
      <c r="B207">
        <v>1988</v>
      </c>
      <c r="C207">
        <f aca="true" t="shared" si="65" ref="C207:N207">1/(1+30*EXP(-8.5*(C48/C206)))</f>
        <v>0.03225806451612903</v>
      </c>
      <c r="D207">
        <f t="shared" si="65"/>
        <v>0.03225806451612903</v>
      </c>
      <c r="E207">
        <f t="shared" si="65"/>
        <v>0.03225806451612903</v>
      </c>
      <c r="F207">
        <f t="shared" si="65"/>
        <v>0.03225806451612903</v>
      </c>
      <c r="G207">
        <f t="shared" si="65"/>
        <v>0.03225806451612903</v>
      </c>
      <c r="H207">
        <f t="shared" si="65"/>
        <v>0.03225806451612903</v>
      </c>
      <c r="I207">
        <f t="shared" si="65"/>
        <v>0.03225806451612903</v>
      </c>
      <c r="J207">
        <f t="shared" si="65"/>
        <v>0.03225806451612903</v>
      </c>
      <c r="K207">
        <f t="shared" si="65"/>
        <v>0.03225806451612903</v>
      </c>
      <c r="L207">
        <f t="shared" si="65"/>
        <v>0.03225806451612903</v>
      </c>
      <c r="M207">
        <f t="shared" si="65"/>
        <v>0.03225806451612903</v>
      </c>
      <c r="N207">
        <f t="shared" si="65"/>
        <v>0.03225806451612903</v>
      </c>
    </row>
    <row r="208" spans="1:14" ht="12.75">
      <c r="A208" t="s">
        <v>14</v>
      </c>
      <c r="B208">
        <v>1988</v>
      </c>
      <c r="C208">
        <f>equations!$C$4*EXP(equations!$D$4*(1/equations!$E$4-1/((273+C204)-equations!$F$4)))</f>
        <v>0.17042754177611263</v>
      </c>
      <c r="D208">
        <f>equations!$C$4*EXP(equations!$D$4*(1/equations!$E$4-1/((273+D204)-equations!$F$4)))</f>
        <v>0.17042754177611263</v>
      </c>
      <c r="E208">
        <f>equations!$C$4*EXP(equations!$D$4*(1/equations!$E$4-1/((273+E204)-equations!$F$4)))</f>
        <v>0.17042754177611263</v>
      </c>
      <c r="F208">
        <f>equations!$C$4*EXP(equations!$D$4*(1/equations!$E$4-1/((273+F204)-equations!$F$4)))</f>
        <v>0.17042754177611263</v>
      </c>
      <c r="G208">
        <f>equations!$C$4*EXP(equations!$D$4*(1/equations!$E$4-1/((273+G204)-equations!$F$4)))</f>
        <v>0.17042754177611263</v>
      </c>
      <c r="H208">
        <f>equations!$C$4*EXP(equations!$D$4*(1/equations!$E$4-1/((273+H204)-equations!$F$4)))</f>
        <v>0.17042754177611263</v>
      </c>
      <c r="I208">
        <f>equations!$C$4*EXP(equations!$D$4*(1/equations!$E$4-1/((273+I204)-equations!$F$4)))</f>
        <v>0.17042754177611263</v>
      </c>
      <c r="J208">
        <f>equations!$C$4*EXP(equations!$D$4*(1/equations!$E$4-1/((273+J204)-equations!$F$4)))</f>
        <v>0.17042754177611263</v>
      </c>
      <c r="K208">
        <f>equations!$C$4*EXP(equations!$D$4*(1/equations!$E$4-1/((273+K204)-equations!$F$4)))</f>
        <v>0.17042754177611263</v>
      </c>
      <c r="L208">
        <f>equations!$C$4*EXP(equations!$D$4*(1/equations!$E$4-1/((273+L204)-equations!$F$4)))</f>
        <v>0.17042754177611263</v>
      </c>
      <c r="M208">
        <f>equations!$C$4*EXP(equations!$D$4*(1/equations!$E$4-1/((273+M204)-equations!$F$4)))</f>
        <v>0.17042754177611263</v>
      </c>
      <c r="N208">
        <f>equations!$C$4*EXP(equations!$D$4*(1/equations!$E$4-1/((273+N204)-equations!$F$4)))</f>
        <v>0.17042754177611263</v>
      </c>
    </row>
    <row r="209" spans="1:15" ht="12.75">
      <c r="A209" t="s">
        <v>15</v>
      </c>
      <c r="B209">
        <v>1988</v>
      </c>
      <c r="C209">
        <f aca="true" t="shared" si="66" ref="C209:N209">C207*C208</f>
        <v>0.005497662637939117</v>
      </c>
      <c r="D209">
        <f t="shared" si="66"/>
        <v>0.005497662637939117</v>
      </c>
      <c r="E209">
        <f t="shared" si="66"/>
        <v>0.005497662637939117</v>
      </c>
      <c r="F209">
        <f t="shared" si="66"/>
        <v>0.005497662637939117</v>
      </c>
      <c r="G209">
        <f t="shared" si="66"/>
        <v>0.005497662637939117</v>
      </c>
      <c r="H209">
        <f t="shared" si="66"/>
        <v>0.005497662637939117</v>
      </c>
      <c r="I209">
        <f t="shared" si="66"/>
        <v>0.005497662637939117</v>
      </c>
      <c r="J209">
        <f t="shared" si="66"/>
        <v>0.005497662637939117</v>
      </c>
      <c r="K209">
        <f t="shared" si="66"/>
        <v>0.005497662637939117</v>
      </c>
      <c r="L209">
        <f t="shared" si="66"/>
        <v>0.005497662637939117</v>
      </c>
      <c r="M209">
        <f t="shared" si="66"/>
        <v>0.005497662637939117</v>
      </c>
      <c r="N209">
        <f t="shared" si="66"/>
        <v>0.005497662637939117</v>
      </c>
      <c r="O209">
        <f>AVERAGE(C209:N209)</f>
        <v>0.005497662637939118</v>
      </c>
    </row>
    <row r="210" spans="1:14" ht="12.75">
      <c r="A210" t="s">
        <v>9</v>
      </c>
      <c r="B210">
        <v>1989</v>
      </c>
      <c r="C210" s="8">
        <f>C53-C52</f>
        <v>0</v>
      </c>
      <c r="D210" s="8">
        <f aca="true" t="shared" si="67" ref="D210:N210">D53-D52</f>
        <v>0</v>
      </c>
      <c r="E210" s="8">
        <f t="shared" si="67"/>
        <v>0</v>
      </c>
      <c r="F210" s="8">
        <f t="shared" si="67"/>
        <v>0</v>
      </c>
      <c r="G210" s="8">
        <f t="shared" si="67"/>
        <v>0</v>
      </c>
      <c r="H210" s="8">
        <f t="shared" si="67"/>
        <v>0</v>
      </c>
      <c r="I210" s="8">
        <f t="shared" si="67"/>
        <v>0</v>
      </c>
      <c r="J210" s="8">
        <f t="shared" si="67"/>
        <v>0</v>
      </c>
      <c r="K210" s="8">
        <f t="shared" si="67"/>
        <v>0</v>
      </c>
      <c r="L210" s="8">
        <f t="shared" si="67"/>
        <v>0</v>
      </c>
      <c r="M210" s="8">
        <f t="shared" si="67"/>
        <v>0</v>
      </c>
      <c r="N210" s="8">
        <f t="shared" si="67"/>
        <v>0</v>
      </c>
    </row>
    <row r="211" spans="1:14" ht="12.75">
      <c r="A211" t="s">
        <v>10</v>
      </c>
      <c r="B211">
        <v>1989</v>
      </c>
      <c r="C211">
        <f>(C52+C53)/2</f>
        <v>0</v>
      </c>
      <c r="D211">
        <f aca="true" t="shared" si="68" ref="D211:N211">(D52+D53)/2</f>
        <v>0</v>
      </c>
      <c r="E211">
        <f t="shared" si="68"/>
        <v>0</v>
      </c>
      <c r="F211">
        <f t="shared" si="68"/>
        <v>0</v>
      </c>
      <c r="G211">
        <f t="shared" si="68"/>
        <v>0</v>
      </c>
      <c r="H211">
        <f t="shared" si="68"/>
        <v>0</v>
      </c>
      <c r="I211">
        <f t="shared" si="68"/>
        <v>0</v>
      </c>
      <c r="J211">
        <f t="shared" si="68"/>
        <v>0</v>
      </c>
      <c r="K211">
        <f t="shared" si="68"/>
        <v>0</v>
      </c>
      <c r="L211">
        <f t="shared" si="68"/>
        <v>0</v>
      </c>
      <c r="M211">
        <f t="shared" si="68"/>
        <v>0</v>
      </c>
      <c r="N211">
        <f t="shared" si="68"/>
        <v>0</v>
      </c>
    </row>
    <row r="212" spans="1:14" ht="12.75">
      <c r="A212" t="s">
        <v>11</v>
      </c>
      <c r="B212">
        <v>1989</v>
      </c>
      <c r="C212">
        <f>equations!$C$20*(C211+equations!$D$20)*SQRT(C210)*(C$96/equations!$E$20)</f>
        <v>0</v>
      </c>
      <c r="D212">
        <f>equations!$C$20*(D211+equations!$D$20)*SQRT(D210)*(D$96/equations!$E$20)</f>
        <v>0</v>
      </c>
      <c r="E212">
        <f>equations!$C$20*(E211+equations!$D$20)*SQRT(E210)*(E$96/equations!$E$20)</f>
        <v>0</v>
      </c>
      <c r="F212">
        <f>equations!$C$20*(F211+equations!$D$20)*SQRT(F210)*(F$96/equations!$E$20)</f>
        <v>0</v>
      </c>
      <c r="G212">
        <f>equations!$C$20*(G211+equations!$D$20)*SQRT(G210)*(G$96/equations!$E$20)</f>
        <v>0</v>
      </c>
      <c r="H212">
        <f>equations!$C$20*(H211+equations!$D$20)*SQRT(H210)*(H$96/equations!$E$20)</f>
        <v>0</v>
      </c>
      <c r="I212">
        <f>equations!$C$20*(I211+equations!$D$20)*SQRT(I210)*(I$96/equations!$E$20)</f>
        <v>0</v>
      </c>
      <c r="J212">
        <f>equations!$C$20*(J211+equations!$D$20)*SQRT(J210)*(J$96/equations!$E$20)</f>
        <v>0</v>
      </c>
      <c r="K212">
        <f>equations!$C$20*(K211+equations!$D$20)*SQRT(K210)*(K$96/equations!$E$20)</f>
        <v>0</v>
      </c>
      <c r="L212">
        <f>equations!$C$20*(L211+equations!$D$20)*SQRT(L210)*(L$96/equations!$E$20)</f>
        <v>0</v>
      </c>
      <c r="M212">
        <f>equations!$C$20*(M211+equations!$D$20)*SQRT(M210)*(M$96/equations!$E$20)</f>
        <v>0</v>
      </c>
      <c r="N212">
        <f>equations!$C$20*(N211+equations!$D$20)*SQRT(N210)*(N$96/equations!$E$20)</f>
        <v>0</v>
      </c>
    </row>
    <row r="213" spans="1:14" ht="12.75">
      <c r="A213" t="s">
        <v>12</v>
      </c>
      <c r="B213">
        <v>1989</v>
      </c>
      <c r="C213">
        <f>MAX(0.5,(C212*30)/10)*equations!$G$20</f>
        <v>0.5</v>
      </c>
      <c r="D213">
        <f>MAX(0.5,(D212*30)/10)*equations!$G$20</f>
        <v>0.5</v>
      </c>
      <c r="E213">
        <f>MAX(0.5,(E212*30)/10)*equations!$G$20</f>
        <v>0.5</v>
      </c>
      <c r="F213">
        <f>MAX(0.5,(F212*30)/10)*equations!$G$20</f>
        <v>0.5</v>
      </c>
      <c r="G213">
        <f>MAX(0.5,(G212*30)/10)*equations!$G$20</f>
        <v>0.5</v>
      </c>
      <c r="H213">
        <f>MAX(0.5,(H212*30)/10)*equations!$G$20</f>
        <v>0.5</v>
      </c>
      <c r="I213">
        <f>MAX(0.5,(I212*30)/10)*equations!$G$20</f>
        <v>0.5</v>
      </c>
      <c r="J213">
        <f>MAX(0.5,(J212*30)/10)*equations!$G$20</f>
        <v>0.5</v>
      </c>
      <c r="K213">
        <f>MAX(0.5,(K212*30)/10)*equations!$G$20</f>
        <v>0.5</v>
      </c>
      <c r="L213">
        <f>MAX(0.5,(L212*30)/10)*equations!$G$20</f>
        <v>0.5</v>
      </c>
      <c r="M213">
        <f>MAX(0.5,(M212*30)/10)*equations!$G$20</f>
        <v>0.5</v>
      </c>
      <c r="N213">
        <f>MAX(0.5,(N212*30)/10)*equations!$G$20</f>
        <v>0.5</v>
      </c>
    </row>
    <row r="214" spans="1:14" ht="12.75">
      <c r="A214" t="s">
        <v>13</v>
      </c>
      <c r="B214">
        <v>1989</v>
      </c>
      <c r="C214">
        <f aca="true" t="shared" si="69" ref="C214:N214">1/(1+30*EXP(-8.5*(C51/C213)))</f>
        <v>0.03225806451612903</v>
      </c>
      <c r="D214">
        <f t="shared" si="69"/>
        <v>0.03225806451612903</v>
      </c>
      <c r="E214">
        <f t="shared" si="69"/>
        <v>0.03225806451612903</v>
      </c>
      <c r="F214">
        <f t="shared" si="69"/>
        <v>0.03225806451612903</v>
      </c>
      <c r="G214">
        <f t="shared" si="69"/>
        <v>0.03225806451612903</v>
      </c>
      <c r="H214">
        <f t="shared" si="69"/>
        <v>0.03225806451612903</v>
      </c>
      <c r="I214">
        <f t="shared" si="69"/>
        <v>0.03225806451612903</v>
      </c>
      <c r="J214">
        <f t="shared" si="69"/>
        <v>0.03225806451612903</v>
      </c>
      <c r="K214">
        <f t="shared" si="69"/>
        <v>0.03225806451612903</v>
      </c>
      <c r="L214">
        <f t="shared" si="69"/>
        <v>0.03225806451612903</v>
      </c>
      <c r="M214">
        <f t="shared" si="69"/>
        <v>0.03225806451612903</v>
      </c>
      <c r="N214">
        <f t="shared" si="69"/>
        <v>0.03225806451612903</v>
      </c>
    </row>
    <row r="215" spans="1:14" ht="12.75">
      <c r="A215" t="s">
        <v>14</v>
      </c>
      <c r="B215">
        <v>1989</v>
      </c>
      <c r="C215">
        <f>equations!$C$4*EXP(equations!$D$4*(1/equations!$E$4-1/((273+C211)-equations!$F$4)))</f>
        <v>0.17042754177611263</v>
      </c>
      <c r="D215">
        <f>equations!$C$4*EXP(equations!$D$4*(1/equations!$E$4-1/((273+D211)-equations!$F$4)))</f>
        <v>0.17042754177611263</v>
      </c>
      <c r="E215">
        <f>equations!$C$4*EXP(equations!$D$4*(1/equations!$E$4-1/((273+E211)-equations!$F$4)))</f>
        <v>0.17042754177611263</v>
      </c>
      <c r="F215">
        <f>equations!$C$4*EXP(equations!$D$4*(1/equations!$E$4-1/((273+F211)-equations!$F$4)))</f>
        <v>0.17042754177611263</v>
      </c>
      <c r="G215">
        <f>equations!$C$4*EXP(equations!$D$4*(1/equations!$E$4-1/((273+G211)-equations!$F$4)))</f>
        <v>0.17042754177611263</v>
      </c>
      <c r="H215">
        <f>equations!$C$4*EXP(equations!$D$4*(1/equations!$E$4-1/((273+H211)-equations!$F$4)))</f>
        <v>0.17042754177611263</v>
      </c>
      <c r="I215">
        <f>equations!$C$4*EXP(equations!$D$4*(1/equations!$E$4-1/((273+I211)-equations!$F$4)))</f>
        <v>0.17042754177611263</v>
      </c>
      <c r="J215">
        <f>equations!$C$4*EXP(equations!$D$4*(1/equations!$E$4-1/((273+J211)-equations!$F$4)))</f>
        <v>0.17042754177611263</v>
      </c>
      <c r="K215">
        <f>equations!$C$4*EXP(equations!$D$4*(1/equations!$E$4-1/((273+K211)-equations!$F$4)))</f>
        <v>0.17042754177611263</v>
      </c>
      <c r="L215">
        <f>equations!$C$4*EXP(equations!$D$4*(1/equations!$E$4-1/((273+L211)-equations!$F$4)))</f>
        <v>0.17042754177611263</v>
      </c>
      <c r="M215">
        <f>equations!$C$4*EXP(equations!$D$4*(1/equations!$E$4-1/((273+M211)-equations!$F$4)))</f>
        <v>0.17042754177611263</v>
      </c>
      <c r="N215">
        <f>equations!$C$4*EXP(equations!$D$4*(1/equations!$E$4-1/((273+N211)-equations!$F$4)))</f>
        <v>0.17042754177611263</v>
      </c>
    </row>
    <row r="216" spans="1:15" ht="12.75">
      <c r="A216" t="s">
        <v>15</v>
      </c>
      <c r="B216">
        <v>1989</v>
      </c>
      <c r="C216">
        <f aca="true" t="shared" si="70" ref="C216:N216">C214*C215</f>
        <v>0.005497662637939117</v>
      </c>
      <c r="D216">
        <f t="shared" si="70"/>
        <v>0.005497662637939117</v>
      </c>
      <c r="E216">
        <f t="shared" si="70"/>
        <v>0.005497662637939117</v>
      </c>
      <c r="F216">
        <f t="shared" si="70"/>
        <v>0.005497662637939117</v>
      </c>
      <c r="G216">
        <f t="shared" si="70"/>
        <v>0.005497662637939117</v>
      </c>
      <c r="H216">
        <f t="shared" si="70"/>
        <v>0.005497662637939117</v>
      </c>
      <c r="I216">
        <f t="shared" si="70"/>
        <v>0.005497662637939117</v>
      </c>
      <c r="J216">
        <f t="shared" si="70"/>
        <v>0.005497662637939117</v>
      </c>
      <c r="K216">
        <f t="shared" si="70"/>
        <v>0.005497662637939117</v>
      </c>
      <c r="L216">
        <f t="shared" si="70"/>
        <v>0.005497662637939117</v>
      </c>
      <c r="M216">
        <f t="shared" si="70"/>
        <v>0.005497662637939117</v>
      </c>
      <c r="N216">
        <f t="shared" si="70"/>
        <v>0.005497662637939117</v>
      </c>
      <c r="O216">
        <f>AVERAGE(C216:N216)</f>
        <v>0.005497662637939118</v>
      </c>
    </row>
    <row r="217" spans="1:14" ht="12.75">
      <c r="A217" t="s">
        <v>9</v>
      </c>
      <c r="B217">
        <v>1990</v>
      </c>
      <c r="C217" s="8">
        <f>C56-C55</f>
        <v>0</v>
      </c>
      <c r="D217" s="8">
        <f aca="true" t="shared" si="71" ref="D217:N217">D56-D55</f>
        <v>0</v>
      </c>
      <c r="E217" s="8">
        <f t="shared" si="71"/>
        <v>0</v>
      </c>
      <c r="F217" s="8">
        <f t="shared" si="71"/>
        <v>0</v>
      </c>
      <c r="G217" s="8">
        <f t="shared" si="71"/>
        <v>0</v>
      </c>
      <c r="H217" s="8">
        <f t="shared" si="71"/>
        <v>0</v>
      </c>
      <c r="I217" s="8">
        <f t="shared" si="71"/>
        <v>0</v>
      </c>
      <c r="J217" s="8">
        <f t="shared" si="71"/>
        <v>0</v>
      </c>
      <c r="K217" s="8">
        <f t="shared" si="71"/>
        <v>0</v>
      </c>
      <c r="L217" s="8">
        <f t="shared" si="71"/>
        <v>0</v>
      </c>
      <c r="M217" s="8">
        <f t="shared" si="71"/>
        <v>0</v>
      </c>
      <c r="N217" s="8">
        <f t="shared" si="71"/>
        <v>0</v>
      </c>
    </row>
    <row r="218" spans="1:14" ht="12.75">
      <c r="A218" t="s">
        <v>10</v>
      </c>
      <c r="B218">
        <v>1990</v>
      </c>
      <c r="C218">
        <f>(C55+C56)/2</f>
        <v>0</v>
      </c>
      <c r="D218">
        <f aca="true" t="shared" si="72" ref="D218:N218">(D55+D56)/2</f>
        <v>0</v>
      </c>
      <c r="E218">
        <f t="shared" si="72"/>
        <v>0</v>
      </c>
      <c r="F218">
        <f t="shared" si="72"/>
        <v>0</v>
      </c>
      <c r="G218">
        <f t="shared" si="72"/>
        <v>0</v>
      </c>
      <c r="H218">
        <f t="shared" si="72"/>
        <v>0</v>
      </c>
      <c r="I218">
        <f t="shared" si="72"/>
        <v>0</v>
      </c>
      <c r="J218">
        <f t="shared" si="72"/>
        <v>0</v>
      </c>
      <c r="K218">
        <f t="shared" si="72"/>
        <v>0</v>
      </c>
      <c r="L218">
        <f t="shared" si="72"/>
        <v>0</v>
      </c>
      <c r="M218">
        <f t="shared" si="72"/>
        <v>0</v>
      </c>
      <c r="N218">
        <f t="shared" si="72"/>
        <v>0</v>
      </c>
    </row>
    <row r="219" spans="1:14" ht="12.75">
      <c r="A219" t="s">
        <v>11</v>
      </c>
      <c r="B219">
        <v>1990</v>
      </c>
      <c r="C219">
        <f>equations!$C$20*(C218+equations!$D$20)*SQRT(C217)*(C$96/equations!$E$20)</f>
        <v>0</v>
      </c>
      <c r="D219">
        <f>equations!$C$20*(D218+equations!$D$20)*SQRT(D217)*(D$96/equations!$E$20)</f>
        <v>0</v>
      </c>
      <c r="E219">
        <f>equations!$C$20*(E218+equations!$D$20)*SQRT(E217)*(E$96/equations!$E$20)</f>
        <v>0</v>
      </c>
      <c r="F219">
        <f>equations!$C$20*(F218+equations!$D$20)*SQRT(F217)*(F$96/equations!$E$20)</f>
        <v>0</v>
      </c>
      <c r="G219">
        <f>equations!$C$20*(G218+equations!$D$20)*SQRT(G217)*(G$96/equations!$E$20)</f>
        <v>0</v>
      </c>
      <c r="H219">
        <f>equations!$C$20*(H218+equations!$D$20)*SQRT(H217)*(H$96/equations!$E$20)</f>
        <v>0</v>
      </c>
      <c r="I219">
        <f>equations!$C$20*(I218+equations!$D$20)*SQRT(I217)*(I$96/equations!$E$20)</f>
        <v>0</v>
      </c>
      <c r="J219">
        <f>equations!$C$20*(J218+equations!$D$20)*SQRT(J217)*(J$96/equations!$E$20)</f>
        <v>0</v>
      </c>
      <c r="K219">
        <f>equations!$C$20*(K218+equations!$D$20)*SQRT(K217)*(K$96/equations!$E$20)</f>
        <v>0</v>
      </c>
      <c r="L219">
        <f>equations!$C$20*(L218+equations!$D$20)*SQRT(L217)*(L$96/equations!$E$20)</f>
        <v>0</v>
      </c>
      <c r="M219">
        <f>equations!$C$20*(M218+equations!$D$20)*SQRT(M217)*(M$96/equations!$E$20)</f>
        <v>0</v>
      </c>
      <c r="N219">
        <f>equations!$C$20*(N218+equations!$D$20)*SQRT(N217)*(N$96/equations!$E$20)</f>
        <v>0</v>
      </c>
    </row>
    <row r="220" spans="1:14" ht="12.75">
      <c r="A220" t="s">
        <v>12</v>
      </c>
      <c r="B220">
        <v>1990</v>
      </c>
      <c r="C220">
        <f>MAX(0.5,(C219*30)/10)*equations!$G$20</f>
        <v>0.5</v>
      </c>
      <c r="D220">
        <f>MAX(0.5,(D219*30)/10)*equations!$G$20</f>
        <v>0.5</v>
      </c>
      <c r="E220">
        <f>MAX(0.5,(E219*30)/10)*equations!$G$20</f>
        <v>0.5</v>
      </c>
      <c r="F220">
        <f>MAX(0.5,(F219*30)/10)*equations!$G$20</f>
        <v>0.5</v>
      </c>
      <c r="G220">
        <f>MAX(0.5,(G219*30)/10)*equations!$G$20</f>
        <v>0.5</v>
      </c>
      <c r="H220">
        <f>MAX(0.5,(H219*30)/10)*equations!$G$20</f>
        <v>0.5</v>
      </c>
      <c r="I220">
        <f>MAX(0.5,(I219*30)/10)*equations!$G$20</f>
        <v>0.5</v>
      </c>
      <c r="J220">
        <f>MAX(0.5,(J219*30)/10)*equations!$G$20</f>
        <v>0.5</v>
      </c>
      <c r="K220">
        <f>MAX(0.5,(K219*30)/10)*equations!$G$20</f>
        <v>0.5</v>
      </c>
      <c r="L220">
        <f>MAX(0.5,(L219*30)/10)*equations!$G$20</f>
        <v>0.5</v>
      </c>
      <c r="M220">
        <f>MAX(0.5,(M219*30)/10)*equations!$G$20</f>
        <v>0.5</v>
      </c>
      <c r="N220">
        <f>MAX(0.5,(N219*30)/10)*equations!$G$20</f>
        <v>0.5</v>
      </c>
    </row>
    <row r="221" spans="1:14" ht="12.75">
      <c r="A221" t="s">
        <v>13</v>
      </c>
      <c r="B221">
        <v>1990</v>
      </c>
      <c r="C221">
        <f aca="true" t="shared" si="73" ref="C221:N221">1/(1+30*EXP(-8.5*(C54/C220)))</f>
        <v>0.03225806451612903</v>
      </c>
      <c r="D221">
        <f t="shared" si="73"/>
        <v>0.03225806451612903</v>
      </c>
      <c r="E221">
        <f t="shared" si="73"/>
        <v>0.03225806451612903</v>
      </c>
      <c r="F221">
        <f t="shared" si="73"/>
        <v>0.03225806451612903</v>
      </c>
      <c r="G221">
        <f t="shared" si="73"/>
        <v>0.03225806451612903</v>
      </c>
      <c r="H221">
        <f t="shared" si="73"/>
        <v>0.03225806451612903</v>
      </c>
      <c r="I221">
        <f t="shared" si="73"/>
        <v>0.03225806451612903</v>
      </c>
      <c r="J221">
        <f t="shared" si="73"/>
        <v>0.03225806451612903</v>
      </c>
      <c r="K221">
        <f t="shared" si="73"/>
        <v>0.03225806451612903</v>
      </c>
      <c r="L221">
        <f t="shared" si="73"/>
        <v>0.03225806451612903</v>
      </c>
      <c r="M221">
        <f t="shared" si="73"/>
        <v>0.03225806451612903</v>
      </c>
      <c r="N221">
        <f t="shared" si="73"/>
        <v>0.03225806451612903</v>
      </c>
    </row>
    <row r="222" spans="1:14" ht="12.75">
      <c r="A222" t="s">
        <v>14</v>
      </c>
      <c r="B222">
        <v>1990</v>
      </c>
      <c r="C222">
        <f>equations!$C$4*EXP(equations!$D$4*(1/equations!$E$4-1/((273+C218)-equations!$F$4)))</f>
        <v>0.17042754177611263</v>
      </c>
      <c r="D222">
        <f>equations!$C$4*EXP(equations!$D$4*(1/equations!$E$4-1/((273+D218)-equations!$F$4)))</f>
        <v>0.17042754177611263</v>
      </c>
      <c r="E222">
        <f>equations!$C$4*EXP(equations!$D$4*(1/equations!$E$4-1/((273+E218)-equations!$F$4)))</f>
        <v>0.17042754177611263</v>
      </c>
      <c r="F222">
        <f>equations!$C$4*EXP(equations!$D$4*(1/equations!$E$4-1/((273+F218)-equations!$F$4)))</f>
        <v>0.17042754177611263</v>
      </c>
      <c r="G222">
        <f>equations!$C$4*EXP(equations!$D$4*(1/equations!$E$4-1/((273+G218)-equations!$F$4)))</f>
        <v>0.17042754177611263</v>
      </c>
      <c r="H222">
        <f>equations!$C$4*EXP(equations!$D$4*(1/equations!$E$4-1/((273+H218)-equations!$F$4)))</f>
        <v>0.17042754177611263</v>
      </c>
      <c r="I222">
        <f>equations!$C$4*EXP(equations!$D$4*(1/equations!$E$4-1/((273+I218)-equations!$F$4)))</f>
        <v>0.17042754177611263</v>
      </c>
      <c r="J222">
        <f>equations!$C$4*EXP(equations!$D$4*(1/equations!$E$4-1/((273+J218)-equations!$F$4)))</f>
        <v>0.17042754177611263</v>
      </c>
      <c r="K222">
        <f>equations!$C$4*EXP(equations!$D$4*(1/equations!$E$4-1/((273+K218)-equations!$F$4)))</f>
        <v>0.17042754177611263</v>
      </c>
      <c r="L222">
        <f>equations!$C$4*EXP(equations!$D$4*(1/equations!$E$4-1/((273+L218)-equations!$F$4)))</f>
        <v>0.17042754177611263</v>
      </c>
      <c r="M222">
        <f>equations!$C$4*EXP(equations!$D$4*(1/equations!$E$4-1/((273+M218)-equations!$F$4)))</f>
        <v>0.17042754177611263</v>
      </c>
      <c r="N222">
        <f>equations!$C$4*EXP(equations!$D$4*(1/equations!$E$4-1/((273+N218)-equations!$F$4)))</f>
        <v>0.17042754177611263</v>
      </c>
    </row>
    <row r="223" spans="1:15" ht="12.75">
      <c r="A223" t="s">
        <v>15</v>
      </c>
      <c r="B223">
        <v>1990</v>
      </c>
      <c r="C223">
        <f aca="true" t="shared" si="74" ref="C223:N223">C221*C222</f>
        <v>0.005497662637939117</v>
      </c>
      <c r="D223">
        <f t="shared" si="74"/>
        <v>0.005497662637939117</v>
      </c>
      <c r="E223">
        <f t="shared" si="74"/>
        <v>0.005497662637939117</v>
      </c>
      <c r="F223">
        <f t="shared" si="74"/>
        <v>0.005497662637939117</v>
      </c>
      <c r="G223">
        <f t="shared" si="74"/>
        <v>0.005497662637939117</v>
      </c>
      <c r="H223">
        <f t="shared" si="74"/>
        <v>0.005497662637939117</v>
      </c>
      <c r="I223">
        <f t="shared" si="74"/>
        <v>0.005497662637939117</v>
      </c>
      <c r="J223">
        <f t="shared" si="74"/>
        <v>0.005497662637939117</v>
      </c>
      <c r="K223">
        <f t="shared" si="74"/>
        <v>0.005497662637939117</v>
      </c>
      <c r="L223">
        <f t="shared" si="74"/>
        <v>0.005497662637939117</v>
      </c>
      <c r="M223">
        <f t="shared" si="74"/>
        <v>0.005497662637939117</v>
      </c>
      <c r="N223">
        <f t="shared" si="74"/>
        <v>0.005497662637939117</v>
      </c>
      <c r="O223">
        <f>AVERAGE(C223:N223)</f>
        <v>0.005497662637939118</v>
      </c>
    </row>
    <row r="224" spans="1:14" ht="12.75">
      <c r="A224" t="s">
        <v>9</v>
      </c>
      <c r="B224">
        <v>1991</v>
      </c>
      <c r="C224" s="8">
        <f>C59-C58</f>
        <v>0</v>
      </c>
      <c r="D224" s="8">
        <f aca="true" t="shared" si="75" ref="D224:N224">D59-D58</f>
        <v>0</v>
      </c>
      <c r="E224" s="8">
        <f t="shared" si="75"/>
        <v>0</v>
      </c>
      <c r="F224" s="8">
        <f t="shared" si="75"/>
        <v>0</v>
      </c>
      <c r="G224" s="8">
        <f t="shared" si="75"/>
        <v>0</v>
      </c>
      <c r="H224" s="8">
        <f t="shared" si="75"/>
        <v>0</v>
      </c>
      <c r="I224" s="8">
        <f t="shared" si="75"/>
        <v>0</v>
      </c>
      <c r="J224" s="8">
        <f t="shared" si="75"/>
        <v>0</v>
      </c>
      <c r="K224" s="8">
        <f t="shared" si="75"/>
        <v>0</v>
      </c>
      <c r="L224" s="8">
        <f t="shared" si="75"/>
        <v>0</v>
      </c>
      <c r="M224" s="8">
        <f t="shared" si="75"/>
        <v>0</v>
      </c>
      <c r="N224" s="8">
        <f t="shared" si="75"/>
        <v>0</v>
      </c>
    </row>
    <row r="225" spans="1:14" ht="12.75">
      <c r="A225" t="s">
        <v>10</v>
      </c>
      <c r="B225">
        <v>1991</v>
      </c>
      <c r="C225">
        <f>(C58+C59)/2</f>
        <v>0</v>
      </c>
      <c r="D225">
        <f aca="true" t="shared" si="76" ref="D225:N225">(D58+D59)/2</f>
        <v>0</v>
      </c>
      <c r="E225">
        <f t="shared" si="76"/>
        <v>0</v>
      </c>
      <c r="F225">
        <f t="shared" si="76"/>
        <v>0</v>
      </c>
      <c r="G225">
        <f t="shared" si="76"/>
        <v>0</v>
      </c>
      <c r="H225">
        <f t="shared" si="76"/>
        <v>0</v>
      </c>
      <c r="I225">
        <f t="shared" si="76"/>
        <v>0</v>
      </c>
      <c r="J225">
        <f t="shared" si="76"/>
        <v>0</v>
      </c>
      <c r="K225">
        <f t="shared" si="76"/>
        <v>0</v>
      </c>
      <c r="L225">
        <f t="shared" si="76"/>
        <v>0</v>
      </c>
      <c r="M225">
        <f t="shared" si="76"/>
        <v>0</v>
      </c>
      <c r="N225">
        <f t="shared" si="76"/>
        <v>0</v>
      </c>
    </row>
    <row r="226" spans="1:14" ht="12.75">
      <c r="A226" t="s">
        <v>11</v>
      </c>
      <c r="B226">
        <v>1991</v>
      </c>
      <c r="C226">
        <f>equations!$C$20*(C225+equations!$D$20)*SQRT(C224)*(C$96/equations!$E$20)</f>
        <v>0</v>
      </c>
      <c r="D226">
        <f>equations!$C$20*(D225+equations!$D$20)*SQRT(D224)*(D$96/equations!$E$20)</f>
        <v>0</v>
      </c>
      <c r="E226">
        <f>equations!$C$20*(E225+equations!$D$20)*SQRT(E224)*(E$96/equations!$E$20)</f>
        <v>0</v>
      </c>
      <c r="F226">
        <f>equations!$C$20*(F225+equations!$D$20)*SQRT(F224)*(F$96/equations!$E$20)</f>
        <v>0</v>
      </c>
      <c r="G226">
        <f>equations!$C$20*(G225+equations!$D$20)*SQRT(G224)*(G$96/equations!$E$20)</f>
        <v>0</v>
      </c>
      <c r="H226">
        <f>equations!$C$20*(H225+equations!$D$20)*SQRT(H224)*(H$96/equations!$E$20)</f>
        <v>0</v>
      </c>
      <c r="I226">
        <f>equations!$C$20*(I225+equations!$D$20)*SQRT(I224)*(I$96/equations!$E$20)</f>
        <v>0</v>
      </c>
      <c r="J226">
        <f>equations!$C$20*(J225+equations!$D$20)*SQRT(J224)*(J$96/equations!$E$20)</f>
        <v>0</v>
      </c>
      <c r="K226">
        <f>equations!$C$20*(K225+equations!$D$20)*SQRT(K224)*(K$96/equations!$E$20)</f>
        <v>0</v>
      </c>
      <c r="L226">
        <f>equations!$C$20*(L225+equations!$D$20)*SQRT(L224)*(L$96/equations!$E$20)</f>
        <v>0</v>
      </c>
      <c r="M226">
        <f>equations!$C$20*(M225+equations!$D$20)*SQRT(M224)*(M$96/equations!$E$20)</f>
        <v>0</v>
      </c>
      <c r="N226">
        <f>equations!$C$20*(N225+equations!$D$20)*SQRT(N224)*(N$96/equations!$E$20)</f>
        <v>0</v>
      </c>
    </row>
    <row r="227" spans="1:14" ht="12.75">
      <c r="A227" t="s">
        <v>12</v>
      </c>
      <c r="B227">
        <v>1991</v>
      </c>
      <c r="C227">
        <f>MAX(0.5,(C226*30)/10)*equations!$G$20</f>
        <v>0.5</v>
      </c>
      <c r="D227">
        <f>MAX(0.5,(D226*30)/10)*equations!$G$20</f>
        <v>0.5</v>
      </c>
      <c r="E227">
        <f>MAX(0.5,(E226*30)/10)*equations!$G$20</f>
        <v>0.5</v>
      </c>
      <c r="F227">
        <f>MAX(0.5,(F226*30)/10)*equations!$G$20</f>
        <v>0.5</v>
      </c>
      <c r="G227">
        <f>MAX(0.5,(G226*30)/10)*equations!$G$20</f>
        <v>0.5</v>
      </c>
      <c r="H227">
        <f>MAX(0.5,(H226*30)/10)*equations!$G$20</f>
        <v>0.5</v>
      </c>
      <c r="I227">
        <f>MAX(0.5,(I226*30)/10)*equations!$G$20</f>
        <v>0.5</v>
      </c>
      <c r="J227">
        <f>MAX(0.5,(J226*30)/10)*equations!$G$20</f>
        <v>0.5</v>
      </c>
      <c r="K227">
        <f>MAX(0.5,(K226*30)/10)*equations!$G$20</f>
        <v>0.5</v>
      </c>
      <c r="L227">
        <f>MAX(0.5,(L226*30)/10)*equations!$G$20</f>
        <v>0.5</v>
      </c>
      <c r="M227">
        <f>MAX(0.5,(M226*30)/10)*equations!$G$20</f>
        <v>0.5</v>
      </c>
      <c r="N227">
        <f>MAX(0.5,(N226*30)/10)*equations!$G$20</f>
        <v>0.5</v>
      </c>
    </row>
    <row r="228" spans="1:14" ht="12.75">
      <c r="A228" t="s">
        <v>13</v>
      </c>
      <c r="B228">
        <v>1991</v>
      </c>
      <c r="C228">
        <f aca="true" t="shared" si="77" ref="C228:N228">1/(1+30*EXP(-8.5*(C57/C227)))</f>
        <v>0.03225806451612903</v>
      </c>
      <c r="D228">
        <f t="shared" si="77"/>
        <v>0.03225806451612903</v>
      </c>
      <c r="E228">
        <f t="shared" si="77"/>
        <v>0.03225806451612903</v>
      </c>
      <c r="F228">
        <f t="shared" si="77"/>
        <v>0.03225806451612903</v>
      </c>
      <c r="G228">
        <f t="shared" si="77"/>
        <v>0.03225806451612903</v>
      </c>
      <c r="H228">
        <f t="shared" si="77"/>
        <v>0.03225806451612903</v>
      </c>
      <c r="I228">
        <f t="shared" si="77"/>
        <v>0.03225806451612903</v>
      </c>
      <c r="J228">
        <f t="shared" si="77"/>
        <v>0.03225806451612903</v>
      </c>
      <c r="K228">
        <f t="shared" si="77"/>
        <v>0.03225806451612903</v>
      </c>
      <c r="L228">
        <f t="shared" si="77"/>
        <v>0.03225806451612903</v>
      </c>
      <c r="M228">
        <f t="shared" si="77"/>
        <v>0.03225806451612903</v>
      </c>
      <c r="N228">
        <f t="shared" si="77"/>
        <v>0.03225806451612903</v>
      </c>
    </row>
    <row r="229" spans="1:14" ht="12.75">
      <c r="A229" t="s">
        <v>14</v>
      </c>
      <c r="B229">
        <v>1991</v>
      </c>
      <c r="C229">
        <f>equations!$C$4*EXP(equations!$D$4*(1/equations!$E$4-1/((273+C225)-equations!$F$4)))</f>
        <v>0.17042754177611263</v>
      </c>
      <c r="D229">
        <f>equations!$C$4*EXP(equations!$D$4*(1/equations!$E$4-1/((273+D225)-equations!$F$4)))</f>
        <v>0.17042754177611263</v>
      </c>
      <c r="E229">
        <f>equations!$C$4*EXP(equations!$D$4*(1/equations!$E$4-1/((273+E225)-equations!$F$4)))</f>
        <v>0.17042754177611263</v>
      </c>
      <c r="F229">
        <f>equations!$C$4*EXP(equations!$D$4*(1/equations!$E$4-1/((273+F225)-equations!$F$4)))</f>
        <v>0.17042754177611263</v>
      </c>
      <c r="G229">
        <f>equations!$C$4*EXP(equations!$D$4*(1/equations!$E$4-1/((273+G225)-equations!$F$4)))</f>
        <v>0.17042754177611263</v>
      </c>
      <c r="H229">
        <f>equations!$C$4*EXP(equations!$D$4*(1/equations!$E$4-1/((273+H225)-equations!$F$4)))</f>
        <v>0.17042754177611263</v>
      </c>
      <c r="I229">
        <f>equations!$C$4*EXP(equations!$D$4*(1/equations!$E$4-1/((273+I225)-equations!$F$4)))</f>
        <v>0.17042754177611263</v>
      </c>
      <c r="J229">
        <f>equations!$C$4*EXP(equations!$D$4*(1/equations!$E$4-1/((273+J225)-equations!$F$4)))</f>
        <v>0.17042754177611263</v>
      </c>
      <c r="K229">
        <f>equations!$C$4*EXP(equations!$D$4*(1/equations!$E$4-1/((273+K225)-equations!$F$4)))</f>
        <v>0.17042754177611263</v>
      </c>
      <c r="L229">
        <f>equations!$C$4*EXP(equations!$D$4*(1/equations!$E$4-1/((273+L225)-equations!$F$4)))</f>
        <v>0.17042754177611263</v>
      </c>
      <c r="M229">
        <f>equations!$C$4*EXP(equations!$D$4*(1/equations!$E$4-1/((273+M225)-equations!$F$4)))</f>
        <v>0.17042754177611263</v>
      </c>
      <c r="N229">
        <f>equations!$C$4*EXP(equations!$D$4*(1/equations!$E$4-1/((273+N225)-equations!$F$4)))</f>
        <v>0.17042754177611263</v>
      </c>
    </row>
    <row r="230" spans="1:15" ht="12.75">
      <c r="A230" t="s">
        <v>15</v>
      </c>
      <c r="B230">
        <v>1991</v>
      </c>
      <c r="C230">
        <f aca="true" t="shared" si="78" ref="C230:N230">C228*C229</f>
        <v>0.005497662637939117</v>
      </c>
      <c r="D230">
        <f t="shared" si="78"/>
        <v>0.005497662637939117</v>
      </c>
      <c r="E230">
        <f t="shared" si="78"/>
        <v>0.005497662637939117</v>
      </c>
      <c r="F230">
        <f t="shared" si="78"/>
        <v>0.005497662637939117</v>
      </c>
      <c r="G230">
        <f t="shared" si="78"/>
        <v>0.005497662637939117</v>
      </c>
      <c r="H230">
        <f t="shared" si="78"/>
        <v>0.005497662637939117</v>
      </c>
      <c r="I230">
        <f t="shared" si="78"/>
        <v>0.005497662637939117</v>
      </c>
      <c r="J230">
        <f t="shared" si="78"/>
        <v>0.005497662637939117</v>
      </c>
      <c r="K230">
        <f t="shared" si="78"/>
        <v>0.005497662637939117</v>
      </c>
      <c r="L230">
        <f t="shared" si="78"/>
        <v>0.005497662637939117</v>
      </c>
      <c r="M230">
        <f t="shared" si="78"/>
        <v>0.005497662637939117</v>
      </c>
      <c r="N230">
        <f t="shared" si="78"/>
        <v>0.005497662637939117</v>
      </c>
      <c r="O230">
        <f>AVERAGE(C230:N230)</f>
        <v>0.005497662637939118</v>
      </c>
    </row>
    <row r="231" spans="1:14" ht="12.75">
      <c r="A231" t="s">
        <v>9</v>
      </c>
      <c r="B231">
        <v>1992</v>
      </c>
      <c r="C231" s="8">
        <f>C62-C61</f>
        <v>0</v>
      </c>
      <c r="D231" s="8">
        <f aca="true" t="shared" si="79" ref="D231:N231">D62-D61</f>
        <v>0</v>
      </c>
      <c r="E231" s="8">
        <f t="shared" si="79"/>
        <v>0</v>
      </c>
      <c r="F231" s="8">
        <f t="shared" si="79"/>
        <v>0</v>
      </c>
      <c r="G231" s="8">
        <f t="shared" si="79"/>
        <v>0</v>
      </c>
      <c r="H231" s="8">
        <f t="shared" si="79"/>
        <v>0</v>
      </c>
      <c r="I231" s="8">
        <f t="shared" si="79"/>
        <v>0</v>
      </c>
      <c r="J231" s="8">
        <f t="shared" si="79"/>
        <v>0</v>
      </c>
      <c r="K231" s="8">
        <f t="shared" si="79"/>
        <v>0</v>
      </c>
      <c r="L231" s="8">
        <f t="shared" si="79"/>
        <v>0</v>
      </c>
      <c r="M231" s="8">
        <f t="shared" si="79"/>
        <v>0</v>
      </c>
      <c r="N231" s="8">
        <f t="shared" si="79"/>
        <v>0</v>
      </c>
    </row>
    <row r="232" spans="1:14" ht="12.75">
      <c r="A232" t="s">
        <v>10</v>
      </c>
      <c r="B232">
        <v>1992</v>
      </c>
      <c r="C232">
        <f>(C61+C62)/2</f>
        <v>0</v>
      </c>
      <c r="D232">
        <f aca="true" t="shared" si="80" ref="D232:N232">(D61+D62)/2</f>
        <v>0</v>
      </c>
      <c r="E232">
        <f t="shared" si="80"/>
        <v>0</v>
      </c>
      <c r="F232">
        <f t="shared" si="80"/>
        <v>0</v>
      </c>
      <c r="G232">
        <f t="shared" si="80"/>
        <v>0</v>
      </c>
      <c r="H232">
        <f t="shared" si="80"/>
        <v>0</v>
      </c>
      <c r="I232">
        <f t="shared" si="80"/>
        <v>0</v>
      </c>
      <c r="J232">
        <f t="shared" si="80"/>
        <v>0</v>
      </c>
      <c r="K232">
        <f t="shared" si="80"/>
        <v>0</v>
      </c>
      <c r="L232">
        <f t="shared" si="80"/>
        <v>0</v>
      </c>
      <c r="M232">
        <f t="shared" si="80"/>
        <v>0</v>
      </c>
      <c r="N232">
        <f t="shared" si="80"/>
        <v>0</v>
      </c>
    </row>
    <row r="233" spans="1:14" ht="12.75">
      <c r="A233" t="s">
        <v>11</v>
      </c>
      <c r="B233">
        <v>1992</v>
      </c>
      <c r="C233">
        <f>equations!$C$20*(C232+equations!$D$20)*SQRT(C231)*(C$96/equations!$E$20)</f>
        <v>0</v>
      </c>
      <c r="D233">
        <f>equations!$C$20*(D232+equations!$D$20)*SQRT(D231)*(D$96/equations!$E$20)</f>
        <v>0</v>
      </c>
      <c r="E233">
        <f>equations!$C$20*(E232+equations!$D$20)*SQRT(E231)*(E$96/equations!$E$20)</f>
        <v>0</v>
      </c>
      <c r="F233">
        <f>equations!$C$20*(F232+equations!$D$20)*SQRT(F231)*(F$96/equations!$E$20)</f>
        <v>0</v>
      </c>
      <c r="G233">
        <f>equations!$C$20*(G232+equations!$D$20)*SQRT(G231)*(G$96/equations!$E$20)</f>
        <v>0</v>
      </c>
      <c r="H233">
        <f>equations!$C$20*(H232+equations!$D$20)*SQRT(H231)*(H$96/equations!$E$20)</f>
        <v>0</v>
      </c>
      <c r="I233">
        <f>equations!$C$20*(I232+equations!$D$20)*SQRT(I231)*(I$96/equations!$E$20)</f>
        <v>0</v>
      </c>
      <c r="J233">
        <f>equations!$C$20*(J232+equations!$D$20)*SQRT(J231)*(J$96/equations!$E$20)</f>
        <v>0</v>
      </c>
      <c r="K233">
        <f>equations!$C$20*(K232+equations!$D$20)*SQRT(K231)*(K$96/equations!$E$20)</f>
        <v>0</v>
      </c>
      <c r="L233">
        <f>equations!$C$20*(L232+equations!$D$20)*SQRT(L231)*(L$96/equations!$E$20)</f>
        <v>0</v>
      </c>
      <c r="M233">
        <f>equations!$C$20*(M232+equations!$D$20)*SQRT(M231)*(M$96/equations!$E$20)</f>
        <v>0</v>
      </c>
      <c r="N233">
        <f>equations!$C$20*(N232+equations!$D$20)*SQRT(N231)*(N$96/equations!$E$20)</f>
        <v>0</v>
      </c>
    </row>
    <row r="234" spans="1:14" ht="12.75">
      <c r="A234" t="s">
        <v>12</v>
      </c>
      <c r="B234">
        <v>1992</v>
      </c>
      <c r="C234">
        <f>MAX(0.5,(C233*30)/10)*equations!$G$20</f>
        <v>0.5</v>
      </c>
      <c r="D234">
        <f>MAX(0.5,(D233*30)/10)*equations!$G$20</f>
        <v>0.5</v>
      </c>
      <c r="E234">
        <f>MAX(0.5,(E233*30)/10)*equations!$G$20</f>
        <v>0.5</v>
      </c>
      <c r="F234">
        <f>MAX(0.5,(F233*30)/10)*equations!$G$20</f>
        <v>0.5</v>
      </c>
      <c r="G234">
        <f>MAX(0.5,(G233*30)/10)*equations!$G$20</f>
        <v>0.5</v>
      </c>
      <c r="H234">
        <f>MAX(0.5,(H233*30)/10)*equations!$G$20</f>
        <v>0.5</v>
      </c>
      <c r="I234">
        <f>MAX(0.5,(I233*30)/10)*equations!$G$20</f>
        <v>0.5</v>
      </c>
      <c r="J234">
        <f>MAX(0.5,(J233*30)/10)*equations!$G$20</f>
        <v>0.5</v>
      </c>
      <c r="K234">
        <f>MAX(0.5,(K233*30)/10)*equations!$G$20</f>
        <v>0.5</v>
      </c>
      <c r="L234">
        <f>MAX(0.5,(L233*30)/10)*equations!$G$20</f>
        <v>0.5</v>
      </c>
      <c r="M234">
        <f>MAX(0.5,(M233*30)/10)*equations!$G$20</f>
        <v>0.5</v>
      </c>
      <c r="N234">
        <f>MAX(0.5,(N233*30)/10)*equations!$G$20</f>
        <v>0.5</v>
      </c>
    </row>
    <row r="235" spans="1:14" ht="12.75">
      <c r="A235" t="s">
        <v>13</v>
      </c>
      <c r="B235">
        <v>1992</v>
      </c>
      <c r="C235">
        <f aca="true" t="shared" si="81" ref="C235:N235">1/(1+30*EXP(-8.5*(C60/C234)))</f>
        <v>0.03225806451612903</v>
      </c>
      <c r="D235">
        <f t="shared" si="81"/>
        <v>0.03225806451612903</v>
      </c>
      <c r="E235">
        <f t="shared" si="81"/>
        <v>0.03225806451612903</v>
      </c>
      <c r="F235">
        <f t="shared" si="81"/>
        <v>0.03225806451612903</v>
      </c>
      <c r="G235">
        <f t="shared" si="81"/>
        <v>0.03225806451612903</v>
      </c>
      <c r="H235">
        <f t="shared" si="81"/>
        <v>0.03225806451612903</v>
      </c>
      <c r="I235">
        <f t="shared" si="81"/>
        <v>0.03225806451612903</v>
      </c>
      <c r="J235">
        <f t="shared" si="81"/>
        <v>0.03225806451612903</v>
      </c>
      <c r="K235">
        <f t="shared" si="81"/>
        <v>0.03225806451612903</v>
      </c>
      <c r="L235">
        <f t="shared" si="81"/>
        <v>0.03225806451612903</v>
      </c>
      <c r="M235">
        <f t="shared" si="81"/>
        <v>0.03225806451612903</v>
      </c>
      <c r="N235">
        <f t="shared" si="81"/>
        <v>0.03225806451612903</v>
      </c>
    </row>
    <row r="236" spans="1:14" ht="12.75">
      <c r="A236" t="s">
        <v>14</v>
      </c>
      <c r="B236">
        <v>1992</v>
      </c>
      <c r="C236">
        <f>equations!$C$4*EXP(equations!$D$4*(1/equations!$E$4-1/((273+C232)-equations!$F$4)))</f>
        <v>0.17042754177611263</v>
      </c>
      <c r="D236">
        <f>equations!$C$4*EXP(equations!$D$4*(1/equations!$E$4-1/((273+D232)-equations!$F$4)))</f>
        <v>0.17042754177611263</v>
      </c>
      <c r="E236">
        <f>equations!$C$4*EXP(equations!$D$4*(1/equations!$E$4-1/((273+E232)-equations!$F$4)))</f>
        <v>0.17042754177611263</v>
      </c>
      <c r="F236">
        <f>equations!$C$4*EXP(equations!$D$4*(1/equations!$E$4-1/((273+F232)-equations!$F$4)))</f>
        <v>0.17042754177611263</v>
      </c>
      <c r="G236">
        <f>equations!$C$4*EXP(equations!$D$4*(1/equations!$E$4-1/((273+G232)-equations!$F$4)))</f>
        <v>0.17042754177611263</v>
      </c>
      <c r="H236">
        <f>equations!$C$4*EXP(equations!$D$4*(1/equations!$E$4-1/((273+H232)-equations!$F$4)))</f>
        <v>0.17042754177611263</v>
      </c>
      <c r="I236">
        <f>equations!$C$4*EXP(equations!$D$4*(1/equations!$E$4-1/((273+I232)-equations!$F$4)))</f>
        <v>0.17042754177611263</v>
      </c>
      <c r="J236">
        <f>equations!$C$4*EXP(equations!$D$4*(1/equations!$E$4-1/((273+J232)-equations!$F$4)))</f>
        <v>0.17042754177611263</v>
      </c>
      <c r="K236">
        <f>equations!$C$4*EXP(equations!$D$4*(1/equations!$E$4-1/((273+K232)-equations!$F$4)))</f>
        <v>0.17042754177611263</v>
      </c>
      <c r="L236">
        <f>equations!$C$4*EXP(equations!$D$4*(1/equations!$E$4-1/((273+L232)-equations!$F$4)))</f>
        <v>0.17042754177611263</v>
      </c>
      <c r="M236">
        <f>equations!$C$4*EXP(equations!$D$4*(1/equations!$E$4-1/((273+M232)-equations!$F$4)))</f>
        <v>0.17042754177611263</v>
      </c>
      <c r="N236">
        <f>equations!$C$4*EXP(equations!$D$4*(1/equations!$E$4-1/((273+N232)-equations!$F$4)))</f>
        <v>0.17042754177611263</v>
      </c>
    </row>
    <row r="237" spans="1:15" ht="12.75">
      <c r="A237" t="s">
        <v>15</v>
      </c>
      <c r="B237">
        <v>1992</v>
      </c>
      <c r="C237">
        <f aca="true" t="shared" si="82" ref="C237:N237">C235*C236</f>
        <v>0.005497662637939117</v>
      </c>
      <c r="D237">
        <f t="shared" si="82"/>
        <v>0.005497662637939117</v>
      </c>
      <c r="E237">
        <f t="shared" si="82"/>
        <v>0.005497662637939117</v>
      </c>
      <c r="F237">
        <f t="shared" si="82"/>
        <v>0.005497662637939117</v>
      </c>
      <c r="G237">
        <f t="shared" si="82"/>
        <v>0.005497662637939117</v>
      </c>
      <c r="H237">
        <f t="shared" si="82"/>
        <v>0.005497662637939117</v>
      </c>
      <c r="I237">
        <f t="shared" si="82"/>
        <v>0.005497662637939117</v>
      </c>
      <c r="J237">
        <f t="shared" si="82"/>
        <v>0.005497662637939117</v>
      </c>
      <c r="K237">
        <f t="shared" si="82"/>
        <v>0.005497662637939117</v>
      </c>
      <c r="L237">
        <f t="shared" si="82"/>
        <v>0.005497662637939117</v>
      </c>
      <c r="M237">
        <f t="shared" si="82"/>
        <v>0.005497662637939117</v>
      </c>
      <c r="N237">
        <f t="shared" si="82"/>
        <v>0.005497662637939117</v>
      </c>
      <c r="O237">
        <f>AVERAGE(C237:N237)</f>
        <v>0.005497662637939118</v>
      </c>
    </row>
    <row r="238" spans="1:14" ht="12.75">
      <c r="A238" t="s">
        <v>9</v>
      </c>
      <c r="B238">
        <v>1993</v>
      </c>
      <c r="C238" s="8">
        <f>C65-C64</f>
        <v>0</v>
      </c>
      <c r="D238" s="8">
        <f aca="true" t="shared" si="83" ref="D238:N238">D65-D64</f>
        <v>0</v>
      </c>
      <c r="E238" s="8">
        <f t="shared" si="83"/>
        <v>0</v>
      </c>
      <c r="F238" s="8">
        <f t="shared" si="83"/>
        <v>0</v>
      </c>
      <c r="G238" s="8">
        <f t="shared" si="83"/>
        <v>0</v>
      </c>
      <c r="H238" s="8">
        <f t="shared" si="83"/>
        <v>0</v>
      </c>
      <c r="I238" s="8">
        <f t="shared" si="83"/>
        <v>0</v>
      </c>
      <c r="J238" s="8">
        <f t="shared" si="83"/>
        <v>0</v>
      </c>
      <c r="K238" s="8">
        <f t="shared" si="83"/>
        <v>0</v>
      </c>
      <c r="L238" s="8">
        <f t="shared" si="83"/>
        <v>0</v>
      </c>
      <c r="M238" s="8">
        <f t="shared" si="83"/>
        <v>0</v>
      </c>
      <c r="N238" s="8">
        <f t="shared" si="83"/>
        <v>0</v>
      </c>
    </row>
    <row r="239" spans="1:14" ht="12.75">
      <c r="A239" t="s">
        <v>10</v>
      </c>
      <c r="B239">
        <v>1993</v>
      </c>
      <c r="C239">
        <f>(C64+C65)/2</f>
        <v>0</v>
      </c>
      <c r="D239">
        <f aca="true" t="shared" si="84" ref="D239:N239">(D64+D65)/2</f>
        <v>0</v>
      </c>
      <c r="E239">
        <f t="shared" si="84"/>
        <v>0</v>
      </c>
      <c r="F239">
        <f t="shared" si="84"/>
        <v>0</v>
      </c>
      <c r="G239">
        <f t="shared" si="84"/>
        <v>0</v>
      </c>
      <c r="H239">
        <f t="shared" si="84"/>
        <v>0</v>
      </c>
      <c r="I239">
        <f t="shared" si="84"/>
        <v>0</v>
      </c>
      <c r="J239">
        <f t="shared" si="84"/>
        <v>0</v>
      </c>
      <c r="K239">
        <f t="shared" si="84"/>
        <v>0</v>
      </c>
      <c r="L239">
        <f t="shared" si="84"/>
        <v>0</v>
      </c>
      <c r="M239">
        <f t="shared" si="84"/>
        <v>0</v>
      </c>
      <c r="N239">
        <f t="shared" si="84"/>
        <v>0</v>
      </c>
    </row>
    <row r="240" spans="1:14" ht="12.75">
      <c r="A240" t="s">
        <v>11</v>
      </c>
      <c r="B240">
        <v>1993</v>
      </c>
      <c r="C240">
        <f>equations!$C$20*(C239+equations!$D$20)*SQRT(C238)*(C$96/equations!$E$20)</f>
        <v>0</v>
      </c>
      <c r="D240">
        <f>equations!$C$20*(D239+equations!$D$20)*SQRT(D238)*(D$96/equations!$E$20)</f>
        <v>0</v>
      </c>
      <c r="E240">
        <f>equations!$C$20*(E239+equations!$D$20)*SQRT(E238)*(E$96/equations!$E$20)</f>
        <v>0</v>
      </c>
      <c r="F240">
        <f>equations!$C$20*(F239+equations!$D$20)*SQRT(F238)*(F$96/equations!$E$20)</f>
        <v>0</v>
      </c>
      <c r="G240">
        <f>equations!$C$20*(G239+equations!$D$20)*SQRT(G238)*(G$96/equations!$E$20)</f>
        <v>0</v>
      </c>
      <c r="H240">
        <f>equations!$C$20*(H239+equations!$D$20)*SQRT(H238)*(H$96/equations!$E$20)</f>
        <v>0</v>
      </c>
      <c r="I240">
        <f>equations!$C$20*(I239+equations!$D$20)*SQRT(I238)*(I$96/equations!$E$20)</f>
        <v>0</v>
      </c>
      <c r="J240">
        <f>equations!$C$20*(J239+equations!$D$20)*SQRT(J238)*(J$96/equations!$E$20)</f>
        <v>0</v>
      </c>
      <c r="K240">
        <f>equations!$C$20*(K239+equations!$D$20)*SQRT(K238)*(K$96/equations!$E$20)</f>
        <v>0</v>
      </c>
      <c r="L240">
        <f>equations!$C$20*(L239+equations!$D$20)*SQRT(L238)*(L$96/equations!$E$20)</f>
        <v>0</v>
      </c>
      <c r="M240">
        <f>equations!$C$20*(M239+equations!$D$20)*SQRT(M238)*(M$96/equations!$E$20)</f>
        <v>0</v>
      </c>
      <c r="N240">
        <f>equations!$C$20*(N239+equations!$D$20)*SQRT(N238)*(N$96/equations!$E$20)</f>
        <v>0</v>
      </c>
    </row>
    <row r="241" spans="1:14" ht="12.75">
      <c r="A241" t="s">
        <v>12</v>
      </c>
      <c r="B241">
        <v>1993</v>
      </c>
      <c r="C241">
        <f>MAX(0.5,(C240*30)/10)*equations!$G$20</f>
        <v>0.5</v>
      </c>
      <c r="D241">
        <f>MAX(0.5,(D240*30)/10)*equations!$G$20</f>
        <v>0.5</v>
      </c>
      <c r="E241">
        <f>MAX(0.5,(E240*30)/10)*equations!$G$20</f>
        <v>0.5</v>
      </c>
      <c r="F241">
        <f>MAX(0.5,(F240*30)/10)*equations!$G$20</f>
        <v>0.5</v>
      </c>
      <c r="G241">
        <f>MAX(0.5,(G240*30)/10)*equations!$G$20</f>
        <v>0.5</v>
      </c>
      <c r="H241">
        <f>MAX(0.5,(H240*30)/10)*equations!$G$20</f>
        <v>0.5</v>
      </c>
      <c r="I241">
        <f>MAX(0.5,(I240*30)/10)*equations!$G$20</f>
        <v>0.5</v>
      </c>
      <c r="J241">
        <f>MAX(0.5,(J240*30)/10)*equations!$G$20</f>
        <v>0.5</v>
      </c>
      <c r="K241">
        <f>MAX(0.5,(K240*30)/10)*equations!$G$20</f>
        <v>0.5</v>
      </c>
      <c r="L241">
        <f>MAX(0.5,(L240*30)/10)*equations!$G$20</f>
        <v>0.5</v>
      </c>
      <c r="M241">
        <f>MAX(0.5,(M240*30)/10)*equations!$G$20</f>
        <v>0.5</v>
      </c>
      <c r="N241">
        <f>MAX(0.5,(N240*30)/10)*equations!$G$20</f>
        <v>0.5</v>
      </c>
    </row>
    <row r="242" spans="1:14" ht="12.75">
      <c r="A242" t="s">
        <v>13</v>
      </c>
      <c r="B242">
        <v>1993</v>
      </c>
      <c r="C242">
        <f aca="true" t="shared" si="85" ref="C242:N242">1/(1+30*EXP(-8.5*(C63/C241)))</f>
        <v>0.03225806451612903</v>
      </c>
      <c r="D242">
        <f t="shared" si="85"/>
        <v>0.03225806451612903</v>
      </c>
      <c r="E242">
        <f t="shared" si="85"/>
        <v>0.03225806451612903</v>
      </c>
      <c r="F242">
        <f t="shared" si="85"/>
        <v>0.03225806451612903</v>
      </c>
      <c r="G242">
        <f t="shared" si="85"/>
        <v>0.03225806451612903</v>
      </c>
      <c r="H242">
        <f t="shared" si="85"/>
        <v>0.03225806451612903</v>
      </c>
      <c r="I242">
        <f t="shared" si="85"/>
        <v>0.03225806451612903</v>
      </c>
      <c r="J242">
        <f t="shared" si="85"/>
        <v>0.03225806451612903</v>
      </c>
      <c r="K242">
        <f t="shared" si="85"/>
        <v>0.03225806451612903</v>
      </c>
      <c r="L242">
        <f t="shared" si="85"/>
        <v>0.03225806451612903</v>
      </c>
      <c r="M242">
        <f t="shared" si="85"/>
        <v>0.03225806451612903</v>
      </c>
      <c r="N242">
        <f t="shared" si="85"/>
        <v>0.03225806451612903</v>
      </c>
    </row>
    <row r="243" spans="1:14" ht="12.75">
      <c r="A243" t="s">
        <v>14</v>
      </c>
      <c r="B243">
        <v>1993</v>
      </c>
      <c r="C243">
        <f>equations!$C$4*EXP(equations!$D$4*(1/equations!$E$4-1/((273+C239)-equations!$F$4)))</f>
        <v>0.17042754177611263</v>
      </c>
      <c r="D243">
        <f>equations!$C$4*EXP(equations!$D$4*(1/equations!$E$4-1/((273+D239)-equations!$F$4)))</f>
        <v>0.17042754177611263</v>
      </c>
      <c r="E243">
        <f>equations!$C$4*EXP(equations!$D$4*(1/equations!$E$4-1/((273+E239)-equations!$F$4)))</f>
        <v>0.17042754177611263</v>
      </c>
      <c r="F243">
        <f>equations!$C$4*EXP(equations!$D$4*(1/equations!$E$4-1/((273+F239)-equations!$F$4)))</f>
        <v>0.17042754177611263</v>
      </c>
      <c r="G243">
        <f>equations!$C$4*EXP(equations!$D$4*(1/equations!$E$4-1/((273+G239)-equations!$F$4)))</f>
        <v>0.17042754177611263</v>
      </c>
      <c r="H243">
        <f>equations!$C$4*EXP(equations!$D$4*(1/equations!$E$4-1/((273+H239)-equations!$F$4)))</f>
        <v>0.17042754177611263</v>
      </c>
      <c r="I243">
        <f>equations!$C$4*EXP(equations!$D$4*(1/equations!$E$4-1/((273+I239)-equations!$F$4)))</f>
        <v>0.17042754177611263</v>
      </c>
      <c r="J243">
        <f>equations!$C$4*EXP(equations!$D$4*(1/equations!$E$4-1/((273+J239)-equations!$F$4)))</f>
        <v>0.17042754177611263</v>
      </c>
      <c r="K243">
        <f>equations!$C$4*EXP(equations!$D$4*(1/equations!$E$4-1/((273+K239)-equations!$F$4)))</f>
        <v>0.17042754177611263</v>
      </c>
      <c r="L243">
        <f>equations!$C$4*EXP(equations!$D$4*(1/equations!$E$4-1/((273+L239)-equations!$F$4)))</f>
        <v>0.17042754177611263</v>
      </c>
      <c r="M243">
        <f>equations!$C$4*EXP(equations!$D$4*(1/equations!$E$4-1/((273+M239)-equations!$F$4)))</f>
        <v>0.17042754177611263</v>
      </c>
      <c r="N243">
        <f>equations!$C$4*EXP(equations!$D$4*(1/equations!$E$4-1/((273+N239)-equations!$F$4)))</f>
        <v>0.17042754177611263</v>
      </c>
    </row>
    <row r="244" spans="1:15" ht="12.75">
      <c r="A244" t="s">
        <v>15</v>
      </c>
      <c r="B244">
        <v>1993</v>
      </c>
      <c r="C244">
        <f aca="true" t="shared" si="86" ref="C244:N244">C242*C243</f>
        <v>0.005497662637939117</v>
      </c>
      <c r="D244">
        <f t="shared" si="86"/>
        <v>0.005497662637939117</v>
      </c>
      <c r="E244">
        <f t="shared" si="86"/>
        <v>0.005497662637939117</v>
      </c>
      <c r="F244">
        <f t="shared" si="86"/>
        <v>0.005497662637939117</v>
      </c>
      <c r="G244">
        <f t="shared" si="86"/>
        <v>0.005497662637939117</v>
      </c>
      <c r="H244">
        <f t="shared" si="86"/>
        <v>0.005497662637939117</v>
      </c>
      <c r="I244">
        <f t="shared" si="86"/>
        <v>0.005497662637939117</v>
      </c>
      <c r="J244">
        <f t="shared" si="86"/>
        <v>0.005497662637939117</v>
      </c>
      <c r="K244">
        <f t="shared" si="86"/>
        <v>0.005497662637939117</v>
      </c>
      <c r="L244">
        <f t="shared" si="86"/>
        <v>0.005497662637939117</v>
      </c>
      <c r="M244">
        <f t="shared" si="86"/>
        <v>0.005497662637939117</v>
      </c>
      <c r="N244">
        <f t="shared" si="86"/>
        <v>0.005497662637939117</v>
      </c>
      <c r="O244">
        <f>AVERAGE(C244:N244)</f>
        <v>0.005497662637939118</v>
      </c>
    </row>
    <row r="245" spans="1:14" ht="12.75">
      <c r="A245" t="s">
        <v>9</v>
      </c>
      <c r="B245">
        <v>1994</v>
      </c>
      <c r="C245" s="8">
        <f>C68-C67</f>
        <v>0</v>
      </c>
      <c r="D245" s="8">
        <f aca="true" t="shared" si="87" ref="D245:N245">D68-D67</f>
        <v>0</v>
      </c>
      <c r="E245" s="8">
        <f t="shared" si="87"/>
        <v>0</v>
      </c>
      <c r="F245" s="8">
        <f t="shared" si="87"/>
        <v>0</v>
      </c>
      <c r="G245" s="8">
        <f t="shared" si="87"/>
        <v>0</v>
      </c>
      <c r="H245" s="8">
        <f t="shared" si="87"/>
        <v>0</v>
      </c>
      <c r="I245" s="8">
        <f t="shared" si="87"/>
        <v>0</v>
      </c>
      <c r="J245" s="8">
        <f t="shared" si="87"/>
        <v>0</v>
      </c>
      <c r="K245" s="8">
        <f t="shared" si="87"/>
        <v>0</v>
      </c>
      <c r="L245" s="8">
        <f t="shared" si="87"/>
        <v>0</v>
      </c>
      <c r="M245" s="8">
        <f t="shared" si="87"/>
        <v>0</v>
      </c>
      <c r="N245" s="8">
        <f t="shared" si="87"/>
        <v>0</v>
      </c>
    </row>
    <row r="246" spans="1:14" ht="12.75">
      <c r="A246" t="s">
        <v>10</v>
      </c>
      <c r="B246">
        <v>1994</v>
      </c>
      <c r="C246">
        <f>(C67+C68)/2</f>
        <v>0</v>
      </c>
      <c r="D246">
        <f aca="true" t="shared" si="88" ref="D246:N246">(D67+D68)/2</f>
        <v>0</v>
      </c>
      <c r="E246">
        <f t="shared" si="88"/>
        <v>0</v>
      </c>
      <c r="F246">
        <f t="shared" si="88"/>
        <v>0</v>
      </c>
      <c r="G246">
        <f t="shared" si="88"/>
        <v>0</v>
      </c>
      <c r="H246">
        <f t="shared" si="88"/>
        <v>0</v>
      </c>
      <c r="I246">
        <f t="shared" si="88"/>
        <v>0</v>
      </c>
      <c r="J246">
        <f t="shared" si="88"/>
        <v>0</v>
      </c>
      <c r="K246">
        <f t="shared" si="88"/>
        <v>0</v>
      </c>
      <c r="L246">
        <f t="shared" si="88"/>
        <v>0</v>
      </c>
      <c r="M246">
        <f t="shared" si="88"/>
        <v>0</v>
      </c>
      <c r="N246">
        <f t="shared" si="88"/>
        <v>0</v>
      </c>
    </row>
    <row r="247" spans="1:14" ht="12.75">
      <c r="A247" t="s">
        <v>11</v>
      </c>
      <c r="B247">
        <v>1994</v>
      </c>
      <c r="C247">
        <f>equations!$C$20*(C246+equations!$D$20)*SQRT(C245)*(C$96/equations!$E$20)</f>
        <v>0</v>
      </c>
      <c r="D247">
        <f>equations!$C$20*(D246+equations!$D$20)*SQRT(D245)*(D$96/equations!$E$20)</f>
        <v>0</v>
      </c>
      <c r="E247">
        <f>equations!$C$20*(E246+equations!$D$20)*SQRT(E245)*(E$96/equations!$E$20)</f>
        <v>0</v>
      </c>
      <c r="F247">
        <f>equations!$C$20*(F246+equations!$D$20)*SQRT(F245)*(F$96/equations!$E$20)</f>
        <v>0</v>
      </c>
      <c r="G247">
        <f>equations!$C$20*(G246+equations!$D$20)*SQRT(G245)*(G$96/equations!$E$20)</f>
        <v>0</v>
      </c>
      <c r="H247">
        <f>equations!$C$20*(H246+equations!$D$20)*SQRT(H245)*(H$96/equations!$E$20)</f>
        <v>0</v>
      </c>
      <c r="I247">
        <f>equations!$C$20*(I246+equations!$D$20)*SQRT(I245)*(I$96/equations!$E$20)</f>
        <v>0</v>
      </c>
      <c r="J247">
        <f>equations!$C$20*(J246+equations!$D$20)*SQRT(J245)*(J$96/equations!$E$20)</f>
        <v>0</v>
      </c>
      <c r="K247">
        <f>equations!$C$20*(K246+equations!$D$20)*SQRT(K245)*(K$96/equations!$E$20)</f>
        <v>0</v>
      </c>
      <c r="L247">
        <f>equations!$C$20*(L246+equations!$D$20)*SQRT(L245)*(L$96/equations!$E$20)</f>
        <v>0</v>
      </c>
      <c r="M247">
        <f>equations!$C$20*(M246+equations!$D$20)*SQRT(M245)*(M$96/equations!$E$20)</f>
        <v>0</v>
      </c>
      <c r="N247">
        <f>equations!$C$20*(N246+equations!$D$20)*SQRT(N245)*(N$96/equations!$E$20)</f>
        <v>0</v>
      </c>
    </row>
    <row r="248" spans="1:14" ht="12.75">
      <c r="A248" t="s">
        <v>12</v>
      </c>
      <c r="B248">
        <v>1994</v>
      </c>
      <c r="C248">
        <f>MAX(0.5,(C247*30)/10)*equations!$G$20</f>
        <v>0.5</v>
      </c>
      <c r="D248">
        <f>MAX(0.5,(D247*30)/10)*equations!$G$20</f>
        <v>0.5</v>
      </c>
      <c r="E248">
        <f>MAX(0.5,(E247*30)/10)*equations!$G$20</f>
        <v>0.5</v>
      </c>
      <c r="F248">
        <f>MAX(0.5,(F247*30)/10)*equations!$G$20</f>
        <v>0.5</v>
      </c>
      <c r="G248">
        <f>MAX(0.5,(G247*30)/10)*equations!$G$20</f>
        <v>0.5</v>
      </c>
      <c r="H248">
        <f>MAX(0.5,(H247*30)/10)*equations!$G$20</f>
        <v>0.5</v>
      </c>
      <c r="I248">
        <f>MAX(0.5,(I247*30)/10)*equations!$G$20</f>
        <v>0.5</v>
      </c>
      <c r="J248">
        <f>MAX(0.5,(J247*30)/10)*equations!$G$20</f>
        <v>0.5</v>
      </c>
      <c r="K248">
        <f>MAX(0.5,(K247*30)/10)*equations!$G$20</f>
        <v>0.5</v>
      </c>
      <c r="L248">
        <f>MAX(0.5,(L247*30)/10)*equations!$G$20</f>
        <v>0.5</v>
      </c>
      <c r="M248">
        <f>MAX(0.5,(M247*30)/10)*equations!$G$20</f>
        <v>0.5</v>
      </c>
      <c r="N248">
        <f>MAX(0.5,(N247*30)/10)*equations!$G$20</f>
        <v>0.5</v>
      </c>
    </row>
    <row r="249" spans="1:14" ht="12.75">
      <c r="A249" t="s">
        <v>13</v>
      </c>
      <c r="B249">
        <v>1994</v>
      </c>
      <c r="C249">
        <f aca="true" t="shared" si="89" ref="C249:N249">1/(1+30*EXP(-8.5*(C66/C248)))</f>
        <v>0.03225806451612903</v>
      </c>
      <c r="D249">
        <f t="shared" si="89"/>
        <v>0.03225806451612903</v>
      </c>
      <c r="E249">
        <f t="shared" si="89"/>
        <v>0.03225806451612903</v>
      </c>
      <c r="F249">
        <f t="shared" si="89"/>
        <v>0.03225806451612903</v>
      </c>
      <c r="G249">
        <f t="shared" si="89"/>
        <v>0.03225806451612903</v>
      </c>
      <c r="H249">
        <f t="shared" si="89"/>
        <v>0.03225806451612903</v>
      </c>
      <c r="I249">
        <f t="shared" si="89"/>
        <v>0.03225806451612903</v>
      </c>
      <c r="J249">
        <f t="shared" si="89"/>
        <v>0.03225806451612903</v>
      </c>
      <c r="K249">
        <f t="shared" si="89"/>
        <v>0.03225806451612903</v>
      </c>
      <c r="L249">
        <f t="shared" si="89"/>
        <v>0.03225806451612903</v>
      </c>
      <c r="M249">
        <f t="shared" si="89"/>
        <v>0.03225806451612903</v>
      </c>
      <c r="N249">
        <f t="shared" si="89"/>
        <v>0.03225806451612903</v>
      </c>
    </row>
    <row r="250" spans="1:14" ht="12.75">
      <c r="A250" t="s">
        <v>14</v>
      </c>
      <c r="B250">
        <v>1994</v>
      </c>
      <c r="C250">
        <f>equations!$C$4*EXP(equations!$D$4*(1/equations!$E$4-1/((273+C246)-equations!$F$4)))</f>
        <v>0.17042754177611263</v>
      </c>
      <c r="D250">
        <f>equations!$C$4*EXP(equations!$D$4*(1/equations!$E$4-1/((273+D246)-equations!$F$4)))</f>
        <v>0.17042754177611263</v>
      </c>
      <c r="E250">
        <f>equations!$C$4*EXP(equations!$D$4*(1/equations!$E$4-1/((273+E246)-equations!$F$4)))</f>
        <v>0.17042754177611263</v>
      </c>
      <c r="F250">
        <f>equations!$C$4*EXP(equations!$D$4*(1/equations!$E$4-1/((273+F246)-equations!$F$4)))</f>
        <v>0.17042754177611263</v>
      </c>
      <c r="G250">
        <f>equations!$C$4*EXP(equations!$D$4*(1/equations!$E$4-1/((273+G246)-equations!$F$4)))</f>
        <v>0.17042754177611263</v>
      </c>
      <c r="H250">
        <f>equations!$C$4*EXP(equations!$D$4*(1/equations!$E$4-1/((273+H246)-equations!$F$4)))</f>
        <v>0.17042754177611263</v>
      </c>
      <c r="I250">
        <f>equations!$C$4*EXP(equations!$D$4*(1/equations!$E$4-1/((273+I246)-equations!$F$4)))</f>
        <v>0.17042754177611263</v>
      </c>
      <c r="J250">
        <f>equations!$C$4*EXP(equations!$D$4*(1/equations!$E$4-1/((273+J246)-equations!$F$4)))</f>
        <v>0.17042754177611263</v>
      </c>
      <c r="K250">
        <f>equations!$C$4*EXP(equations!$D$4*(1/equations!$E$4-1/((273+K246)-equations!$F$4)))</f>
        <v>0.17042754177611263</v>
      </c>
      <c r="L250">
        <f>equations!$C$4*EXP(equations!$D$4*(1/equations!$E$4-1/((273+L246)-equations!$F$4)))</f>
        <v>0.17042754177611263</v>
      </c>
      <c r="M250">
        <f>equations!$C$4*EXP(equations!$D$4*(1/equations!$E$4-1/((273+M246)-equations!$F$4)))</f>
        <v>0.17042754177611263</v>
      </c>
      <c r="N250">
        <f>equations!$C$4*EXP(equations!$D$4*(1/equations!$E$4-1/((273+N246)-equations!$F$4)))</f>
        <v>0.17042754177611263</v>
      </c>
    </row>
    <row r="251" spans="1:15" ht="12.75">
      <c r="A251" t="s">
        <v>15</v>
      </c>
      <c r="B251">
        <v>1994</v>
      </c>
      <c r="C251">
        <f aca="true" t="shared" si="90" ref="C251:N251">C249*C250</f>
        <v>0.005497662637939117</v>
      </c>
      <c r="D251">
        <f t="shared" si="90"/>
        <v>0.005497662637939117</v>
      </c>
      <c r="E251">
        <f t="shared" si="90"/>
        <v>0.005497662637939117</v>
      </c>
      <c r="F251">
        <f t="shared" si="90"/>
        <v>0.005497662637939117</v>
      </c>
      <c r="G251">
        <f t="shared" si="90"/>
        <v>0.005497662637939117</v>
      </c>
      <c r="H251">
        <f t="shared" si="90"/>
        <v>0.005497662637939117</v>
      </c>
      <c r="I251">
        <f t="shared" si="90"/>
        <v>0.005497662637939117</v>
      </c>
      <c r="J251">
        <f t="shared" si="90"/>
        <v>0.005497662637939117</v>
      </c>
      <c r="K251">
        <f t="shared" si="90"/>
        <v>0.005497662637939117</v>
      </c>
      <c r="L251">
        <f t="shared" si="90"/>
        <v>0.005497662637939117</v>
      </c>
      <c r="M251">
        <f t="shared" si="90"/>
        <v>0.005497662637939117</v>
      </c>
      <c r="N251">
        <f t="shared" si="90"/>
        <v>0.005497662637939117</v>
      </c>
      <c r="O251">
        <f>AVERAGE(C251:N251)</f>
        <v>0.005497662637939118</v>
      </c>
    </row>
    <row r="252" spans="1:14" ht="12.75">
      <c r="A252" t="s">
        <v>9</v>
      </c>
      <c r="B252">
        <v>1995</v>
      </c>
      <c r="C252" s="8">
        <f aca="true" t="shared" si="91" ref="C252:N252">C71-C70</f>
        <v>0</v>
      </c>
      <c r="D252" s="8">
        <f t="shared" si="91"/>
        <v>0</v>
      </c>
      <c r="E252" s="8">
        <f t="shared" si="91"/>
        <v>0</v>
      </c>
      <c r="F252" s="8">
        <f t="shared" si="91"/>
        <v>0</v>
      </c>
      <c r="G252" s="8">
        <f t="shared" si="91"/>
        <v>0</v>
      </c>
      <c r="H252" s="8">
        <f t="shared" si="91"/>
        <v>0</v>
      </c>
      <c r="I252" s="8">
        <f t="shared" si="91"/>
        <v>0</v>
      </c>
      <c r="J252" s="8">
        <f t="shared" si="91"/>
        <v>0</v>
      </c>
      <c r="K252" s="8">
        <f t="shared" si="91"/>
        <v>0</v>
      </c>
      <c r="L252" s="8">
        <f t="shared" si="91"/>
        <v>0</v>
      </c>
      <c r="M252" s="8">
        <f t="shared" si="91"/>
        <v>0</v>
      </c>
      <c r="N252" s="8">
        <f t="shared" si="91"/>
        <v>0</v>
      </c>
    </row>
    <row r="253" spans="1:14" ht="12.75">
      <c r="A253" t="s">
        <v>10</v>
      </c>
      <c r="B253">
        <v>1995</v>
      </c>
      <c r="C253">
        <f aca="true" t="shared" si="92" ref="C253:N253">(C70+C71)/2</f>
        <v>0</v>
      </c>
      <c r="D253">
        <f t="shared" si="92"/>
        <v>0</v>
      </c>
      <c r="E253">
        <f t="shared" si="92"/>
        <v>0</v>
      </c>
      <c r="F253">
        <f t="shared" si="92"/>
        <v>0</v>
      </c>
      <c r="G253">
        <f t="shared" si="92"/>
        <v>0</v>
      </c>
      <c r="H253">
        <f t="shared" si="92"/>
        <v>0</v>
      </c>
      <c r="I253">
        <f t="shared" si="92"/>
        <v>0</v>
      </c>
      <c r="J253">
        <f t="shared" si="92"/>
        <v>0</v>
      </c>
      <c r="K253">
        <f t="shared" si="92"/>
        <v>0</v>
      </c>
      <c r="L253">
        <f t="shared" si="92"/>
        <v>0</v>
      </c>
      <c r="M253">
        <f t="shared" si="92"/>
        <v>0</v>
      </c>
      <c r="N253">
        <f t="shared" si="92"/>
        <v>0</v>
      </c>
    </row>
    <row r="254" spans="1:14" ht="12.75">
      <c r="A254" t="s">
        <v>11</v>
      </c>
      <c r="B254">
        <v>1995</v>
      </c>
      <c r="C254">
        <f>equations!$C$20*(C253+equations!$D$20)*SQRT(C252)*(C$96/equations!$E$20)</f>
        <v>0</v>
      </c>
      <c r="D254">
        <f>equations!$C$20*(D253+equations!$D$20)*SQRT(D252)*(D$96/equations!$E$20)</f>
        <v>0</v>
      </c>
      <c r="E254">
        <f>equations!$C$20*(E253+equations!$D$20)*SQRT(E252)*(E$96/equations!$E$20)</f>
        <v>0</v>
      </c>
      <c r="F254">
        <f>equations!$C$20*(F253+equations!$D$20)*SQRT(F252)*(F$96/equations!$E$20)</f>
        <v>0</v>
      </c>
      <c r="G254">
        <f>equations!$C$20*(G253+equations!$D$20)*SQRT(G252)*(G$96/equations!$E$20)</f>
        <v>0</v>
      </c>
      <c r="H254">
        <f>equations!$C$20*(H253+equations!$D$20)*SQRT(H252)*(H$96/equations!$E$20)</f>
        <v>0</v>
      </c>
      <c r="I254">
        <f>equations!$C$20*(I253+equations!$D$20)*SQRT(I252)*(I$96/equations!$E$20)</f>
        <v>0</v>
      </c>
      <c r="J254">
        <f>equations!$C$20*(J253+equations!$D$20)*SQRT(J252)*(J$96/equations!$E$20)</f>
        <v>0</v>
      </c>
      <c r="K254">
        <f>equations!$C$20*(K253+equations!$D$20)*SQRT(K252)*(K$96/equations!$E$20)</f>
        <v>0</v>
      </c>
      <c r="L254">
        <f>equations!$C$20*(L253+equations!$D$20)*SQRT(L252)*(L$96/equations!$E$20)</f>
        <v>0</v>
      </c>
      <c r="M254">
        <f>equations!$C$20*(M253+equations!$D$20)*SQRT(M252)*(M$96/equations!$E$20)</f>
        <v>0</v>
      </c>
      <c r="N254">
        <f>equations!$C$20*(N253+equations!$D$20)*SQRT(N252)*(N$96/equations!$E$20)</f>
        <v>0</v>
      </c>
    </row>
    <row r="255" spans="1:14" ht="12.75">
      <c r="A255" t="s">
        <v>12</v>
      </c>
      <c r="B255">
        <v>1995</v>
      </c>
      <c r="C255">
        <f>MAX(0.5,(C254*30)/10)*equations!$G$20</f>
        <v>0.5</v>
      </c>
      <c r="D255">
        <f>MAX(0.5,(D254*30)/10)*equations!$G$20</f>
        <v>0.5</v>
      </c>
      <c r="E255">
        <f>MAX(0.5,(E254*30)/10)*equations!$G$20</f>
        <v>0.5</v>
      </c>
      <c r="F255">
        <f>MAX(0.5,(F254*30)/10)*equations!$G$20</f>
        <v>0.5</v>
      </c>
      <c r="G255">
        <f>MAX(0.5,(G254*30)/10)*equations!$G$20</f>
        <v>0.5</v>
      </c>
      <c r="H255">
        <f>MAX(0.5,(H254*30)/10)*equations!$G$20</f>
        <v>0.5</v>
      </c>
      <c r="I255">
        <f>MAX(0.5,(I254*30)/10)*equations!$G$20</f>
        <v>0.5</v>
      </c>
      <c r="J255">
        <f>MAX(0.5,(J254*30)/10)*equations!$G$20</f>
        <v>0.5</v>
      </c>
      <c r="K255">
        <f>MAX(0.5,(K254*30)/10)*equations!$G$20</f>
        <v>0.5</v>
      </c>
      <c r="L255">
        <f>MAX(0.5,(L254*30)/10)*equations!$G$20</f>
        <v>0.5</v>
      </c>
      <c r="M255">
        <f>MAX(0.5,(M254*30)/10)*equations!$G$20</f>
        <v>0.5</v>
      </c>
      <c r="N255">
        <f>MAX(0.5,(N254*30)/10)*equations!$G$20</f>
        <v>0.5</v>
      </c>
    </row>
    <row r="256" spans="1:14" ht="12.75">
      <c r="A256" t="s">
        <v>13</v>
      </c>
      <c r="B256">
        <v>1995</v>
      </c>
      <c r="C256">
        <f aca="true" t="shared" si="93" ref="C256:N256">1/(1+30*EXP(-8.5*(C69/C255)))</f>
        <v>0.03225806451612903</v>
      </c>
      <c r="D256">
        <f t="shared" si="93"/>
        <v>0.03225806451612903</v>
      </c>
      <c r="E256">
        <f t="shared" si="93"/>
        <v>0.03225806451612903</v>
      </c>
      <c r="F256">
        <f t="shared" si="93"/>
        <v>0.03225806451612903</v>
      </c>
      <c r="G256">
        <f t="shared" si="93"/>
        <v>0.03225806451612903</v>
      </c>
      <c r="H256">
        <f t="shared" si="93"/>
        <v>0.03225806451612903</v>
      </c>
      <c r="I256">
        <f t="shared" si="93"/>
        <v>0.03225806451612903</v>
      </c>
      <c r="J256">
        <f t="shared" si="93"/>
        <v>0.03225806451612903</v>
      </c>
      <c r="K256">
        <f t="shared" si="93"/>
        <v>0.03225806451612903</v>
      </c>
      <c r="L256">
        <f t="shared" si="93"/>
        <v>0.03225806451612903</v>
      </c>
      <c r="M256">
        <f t="shared" si="93"/>
        <v>0.03225806451612903</v>
      </c>
      <c r="N256">
        <f t="shared" si="93"/>
        <v>0.03225806451612903</v>
      </c>
    </row>
    <row r="257" spans="1:14" ht="12.75">
      <c r="A257" t="s">
        <v>14</v>
      </c>
      <c r="B257">
        <v>1995</v>
      </c>
      <c r="C257">
        <f>equations!$C$4*EXP(equations!$D$4*(1/equations!$E$4-1/((273+C253)-equations!$F$4)))</f>
        <v>0.17042754177611263</v>
      </c>
      <c r="D257">
        <f>equations!$C$4*EXP(equations!$D$4*(1/equations!$E$4-1/((273+D253)-equations!$F$4)))</f>
        <v>0.17042754177611263</v>
      </c>
      <c r="E257">
        <f>equations!$C$4*EXP(equations!$D$4*(1/equations!$E$4-1/((273+E253)-equations!$F$4)))</f>
        <v>0.17042754177611263</v>
      </c>
      <c r="F257">
        <f>equations!$C$4*EXP(equations!$D$4*(1/equations!$E$4-1/((273+F253)-equations!$F$4)))</f>
        <v>0.17042754177611263</v>
      </c>
      <c r="G257">
        <f>equations!$C$4*EXP(equations!$D$4*(1/equations!$E$4-1/((273+G253)-equations!$F$4)))</f>
        <v>0.17042754177611263</v>
      </c>
      <c r="H257">
        <f>equations!$C$4*EXP(equations!$D$4*(1/equations!$E$4-1/((273+H253)-equations!$F$4)))</f>
        <v>0.17042754177611263</v>
      </c>
      <c r="I257">
        <f>equations!$C$4*EXP(equations!$D$4*(1/equations!$E$4-1/((273+I253)-equations!$F$4)))</f>
        <v>0.17042754177611263</v>
      </c>
      <c r="J257">
        <f>equations!$C$4*EXP(equations!$D$4*(1/equations!$E$4-1/((273+J253)-equations!$F$4)))</f>
        <v>0.17042754177611263</v>
      </c>
      <c r="K257">
        <f>equations!$C$4*EXP(equations!$D$4*(1/equations!$E$4-1/((273+K253)-equations!$F$4)))</f>
        <v>0.17042754177611263</v>
      </c>
      <c r="L257">
        <f>equations!$C$4*EXP(equations!$D$4*(1/equations!$E$4-1/((273+L253)-equations!$F$4)))</f>
        <v>0.17042754177611263</v>
      </c>
      <c r="M257">
        <f>equations!$C$4*EXP(equations!$D$4*(1/equations!$E$4-1/((273+M253)-equations!$F$4)))</f>
        <v>0.17042754177611263</v>
      </c>
      <c r="N257">
        <f>equations!$C$4*EXP(equations!$D$4*(1/equations!$E$4-1/((273+N253)-equations!$F$4)))</f>
        <v>0.17042754177611263</v>
      </c>
    </row>
    <row r="258" spans="1:15" ht="12.75">
      <c r="A258" t="s">
        <v>15</v>
      </c>
      <c r="B258">
        <v>1995</v>
      </c>
      <c r="C258">
        <f aca="true" t="shared" si="94" ref="C258:N258">C256*C257</f>
        <v>0.005497662637939117</v>
      </c>
      <c r="D258">
        <f t="shared" si="94"/>
        <v>0.005497662637939117</v>
      </c>
      <c r="E258">
        <f t="shared" si="94"/>
        <v>0.005497662637939117</v>
      </c>
      <c r="F258">
        <f t="shared" si="94"/>
        <v>0.005497662637939117</v>
      </c>
      <c r="G258">
        <f t="shared" si="94"/>
        <v>0.005497662637939117</v>
      </c>
      <c r="H258">
        <f t="shared" si="94"/>
        <v>0.005497662637939117</v>
      </c>
      <c r="I258">
        <f t="shared" si="94"/>
        <v>0.005497662637939117</v>
      </c>
      <c r="J258">
        <f t="shared" si="94"/>
        <v>0.005497662637939117</v>
      </c>
      <c r="K258">
        <f t="shared" si="94"/>
        <v>0.005497662637939117</v>
      </c>
      <c r="L258">
        <f t="shared" si="94"/>
        <v>0.005497662637939117</v>
      </c>
      <c r="M258">
        <f t="shared" si="94"/>
        <v>0.005497662637939117</v>
      </c>
      <c r="N258">
        <f t="shared" si="94"/>
        <v>0.005497662637939117</v>
      </c>
      <c r="O258">
        <f>AVERAGE(C258:N258)</f>
        <v>0.005497662637939118</v>
      </c>
    </row>
    <row r="259" spans="1:14" ht="12.75">
      <c r="A259" t="s">
        <v>9</v>
      </c>
      <c r="B259">
        <v>1996</v>
      </c>
      <c r="C259" s="8">
        <f>C74-C73</f>
        <v>0</v>
      </c>
      <c r="D259" s="8">
        <f aca="true" t="shared" si="95" ref="D259:N259">D74-D73</f>
        <v>0</v>
      </c>
      <c r="E259" s="8">
        <f t="shared" si="95"/>
        <v>0</v>
      </c>
      <c r="F259" s="8">
        <f t="shared" si="95"/>
        <v>0</v>
      </c>
      <c r="G259" s="8">
        <f t="shared" si="95"/>
        <v>0</v>
      </c>
      <c r="H259" s="8">
        <f t="shared" si="95"/>
        <v>0</v>
      </c>
      <c r="I259" s="8">
        <f t="shared" si="95"/>
        <v>0</v>
      </c>
      <c r="J259" s="8">
        <f t="shared" si="95"/>
        <v>0</v>
      </c>
      <c r="K259" s="8">
        <f t="shared" si="95"/>
        <v>0</v>
      </c>
      <c r="L259" s="8">
        <f t="shared" si="95"/>
        <v>0</v>
      </c>
      <c r="M259" s="8">
        <f t="shared" si="95"/>
        <v>0</v>
      </c>
      <c r="N259" s="8">
        <f t="shared" si="95"/>
        <v>0</v>
      </c>
    </row>
    <row r="260" spans="1:14" ht="12.75">
      <c r="A260" t="s">
        <v>10</v>
      </c>
      <c r="B260">
        <v>1996</v>
      </c>
      <c r="C260">
        <f>(C73+C74)/2</f>
        <v>0</v>
      </c>
      <c r="D260">
        <f aca="true" t="shared" si="96" ref="D260:N260">(D73+D74)/2</f>
        <v>0</v>
      </c>
      <c r="E260">
        <f t="shared" si="96"/>
        <v>0</v>
      </c>
      <c r="F260">
        <f t="shared" si="96"/>
        <v>0</v>
      </c>
      <c r="G260">
        <f t="shared" si="96"/>
        <v>0</v>
      </c>
      <c r="H260">
        <f t="shared" si="96"/>
        <v>0</v>
      </c>
      <c r="I260">
        <f t="shared" si="96"/>
        <v>0</v>
      </c>
      <c r="J260">
        <f t="shared" si="96"/>
        <v>0</v>
      </c>
      <c r="K260">
        <f t="shared" si="96"/>
        <v>0</v>
      </c>
      <c r="L260">
        <f t="shared" si="96"/>
        <v>0</v>
      </c>
      <c r="M260">
        <f t="shared" si="96"/>
        <v>0</v>
      </c>
      <c r="N260">
        <f t="shared" si="96"/>
        <v>0</v>
      </c>
    </row>
    <row r="261" spans="1:14" ht="12.75">
      <c r="A261" t="s">
        <v>11</v>
      </c>
      <c r="B261">
        <v>1996</v>
      </c>
      <c r="C261">
        <f>equations!$C$20*(C260+equations!$D$20)*SQRT(C259)*(C$96/equations!$E$20)</f>
        <v>0</v>
      </c>
      <c r="D261">
        <f>equations!$C$20*(D260+equations!$D$20)*SQRT(D259)*(D$96/equations!$E$20)</f>
        <v>0</v>
      </c>
      <c r="E261">
        <f>equations!$C$20*(E260+equations!$D$20)*SQRT(E259)*(E$96/equations!$E$20)</f>
        <v>0</v>
      </c>
      <c r="F261">
        <f>equations!$C$20*(F260+equations!$D$20)*SQRT(F259)*(F$96/equations!$E$20)</f>
        <v>0</v>
      </c>
      <c r="G261">
        <f>equations!$C$20*(G260+equations!$D$20)*SQRT(G259)*(G$96/equations!$E$20)</f>
        <v>0</v>
      </c>
      <c r="H261">
        <f>equations!$C$20*(H260+equations!$D$20)*SQRT(H259)*(H$96/equations!$E$20)</f>
        <v>0</v>
      </c>
      <c r="I261">
        <f>equations!$C$20*(I260+equations!$D$20)*SQRT(I259)*(I$96/equations!$E$20)</f>
        <v>0</v>
      </c>
      <c r="J261">
        <f>equations!$C$20*(J260+equations!$D$20)*SQRT(J259)*(J$96/equations!$E$20)</f>
        <v>0</v>
      </c>
      <c r="K261">
        <f>equations!$C$20*(K260+equations!$D$20)*SQRT(K259)*(K$96/equations!$E$20)</f>
        <v>0</v>
      </c>
      <c r="L261">
        <f>equations!$C$20*(L260+equations!$D$20)*SQRT(L259)*(L$96/equations!$E$20)</f>
        <v>0</v>
      </c>
      <c r="M261">
        <f>equations!$C$20*(M260+equations!$D$20)*SQRT(M259)*(M$96/equations!$E$20)</f>
        <v>0</v>
      </c>
      <c r="N261">
        <f>equations!$C$20*(N260+equations!$D$20)*SQRT(N259)*(N$96/equations!$E$20)</f>
        <v>0</v>
      </c>
    </row>
    <row r="262" spans="1:14" ht="12.75">
      <c r="A262" t="s">
        <v>12</v>
      </c>
      <c r="B262">
        <v>1996</v>
      </c>
      <c r="C262">
        <f>MAX(0.5,(C261*30)/10)*equations!$G$20</f>
        <v>0.5</v>
      </c>
      <c r="D262">
        <f>MAX(0.5,(D261*30)/10)*equations!$G$20</f>
        <v>0.5</v>
      </c>
      <c r="E262">
        <f>MAX(0.5,(E261*30)/10)*equations!$G$20</f>
        <v>0.5</v>
      </c>
      <c r="F262">
        <f>MAX(0.5,(F261*30)/10)*equations!$G$20</f>
        <v>0.5</v>
      </c>
      <c r="G262">
        <f>MAX(0.5,(G261*30)/10)*equations!$G$20</f>
        <v>0.5</v>
      </c>
      <c r="H262">
        <f>MAX(0.5,(H261*30)/10)*equations!$G$20</f>
        <v>0.5</v>
      </c>
      <c r="I262">
        <f>MAX(0.5,(I261*30)/10)*equations!$G$20</f>
        <v>0.5</v>
      </c>
      <c r="J262">
        <f>MAX(0.5,(J261*30)/10)*equations!$G$20</f>
        <v>0.5</v>
      </c>
      <c r="K262">
        <f>MAX(0.5,(K261*30)/10)*equations!$G$20</f>
        <v>0.5</v>
      </c>
      <c r="L262">
        <f>MAX(0.5,(L261*30)/10)*equations!$G$20</f>
        <v>0.5</v>
      </c>
      <c r="M262">
        <f>MAX(0.5,(M261*30)/10)*equations!$G$20</f>
        <v>0.5</v>
      </c>
      <c r="N262">
        <f>MAX(0.5,(N261*30)/10)*equations!$G$20</f>
        <v>0.5</v>
      </c>
    </row>
    <row r="263" spans="1:14" ht="12.75">
      <c r="A263" t="s">
        <v>13</v>
      </c>
      <c r="B263">
        <v>1996</v>
      </c>
      <c r="C263">
        <f>1/(1+30*EXP(-8.5*(C72/C262)))</f>
        <v>0.03225806451612903</v>
      </c>
      <c r="D263">
        <f aca="true" t="shared" si="97" ref="D263:N263">1/(1+30*EXP(-8.5*(D72/D262)))</f>
        <v>0.03225806451612903</v>
      </c>
      <c r="E263">
        <f t="shared" si="97"/>
        <v>0.03225806451612903</v>
      </c>
      <c r="F263">
        <f t="shared" si="97"/>
        <v>0.03225806451612903</v>
      </c>
      <c r="G263">
        <f t="shared" si="97"/>
        <v>0.03225806451612903</v>
      </c>
      <c r="H263">
        <f t="shared" si="97"/>
        <v>0.03225806451612903</v>
      </c>
      <c r="I263">
        <f t="shared" si="97"/>
        <v>0.03225806451612903</v>
      </c>
      <c r="J263">
        <f t="shared" si="97"/>
        <v>0.03225806451612903</v>
      </c>
      <c r="K263">
        <f t="shared" si="97"/>
        <v>0.03225806451612903</v>
      </c>
      <c r="L263">
        <f t="shared" si="97"/>
        <v>0.03225806451612903</v>
      </c>
      <c r="M263">
        <f t="shared" si="97"/>
        <v>0.03225806451612903</v>
      </c>
      <c r="N263">
        <f t="shared" si="97"/>
        <v>0.03225806451612903</v>
      </c>
    </row>
    <row r="264" spans="1:14" ht="12.75">
      <c r="A264" t="s">
        <v>14</v>
      </c>
      <c r="B264">
        <v>1996</v>
      </c>
      <c r="C264">
        <f>equations!$C$4*EXP(equations!$D$4*(1/equations!$E$4-1/((273+C260)-equations!$F$4)))</f>
        <v>0.17042754177611263</v>
      </c>
      <c r="D264">
        <f>equations!$C$4*EXP(equations!$D$4*(1/equations!$E$4-1/((273+D260)-equations!$F$4)))</f>
        <v>0.17042754177611263</v>
      </c>
      <c r="E264">
        <f>equations!$C$4*EXP(equations!$D$4*(1/equations!$E$4-1/((273+E260)-equations!$F$4)))</f>
        <v>0.17042754177611263</v>
      </c>
      <c r="F264">
        <f>equations!$C$4*EXP(equations!$D$4*(1/equations!$E$4-1/((273+F260)-equations!$F$4)))</f>
        <v>0.17042754177611263</v>
      </c>
      <c r="G264">
        <f>equations!$C$4*EXP(equations!$D$4*(1/equations!$E$4-1/((273+G260)-equations!$F$4)))</f>
        <v>0.17042754177611263</v>
      </c>
      <c r="H264">
        <f>equations!$C$4*EXP(equations!$D$4*(1/equations!$E$4-1/((273+H260)-equations!$F$4)))</f>
        <v>0.17042754177611263</v>
      </c>
      <c r="I264">
        <f>equations!$C$4*EXP(equations!$D$4*(1/equations!$E$4-1/((273+I260)-equations!$F$4)))</f>
        <v>0.17042754177611263</v>
      </c>
      <c r="J264">
        <f>equations!$C$4*EXP(equations!$D$4*(1/equations!$E$4-1/((273+J260)-equations!$F$4)))</f>
        <v>0.17042754177611263</v>
      </c>
      <c r="K264">
        <f>equations!$C$4*EXP(equations!$D$4*(1/equations!$E$4-1/((273+K260)-equations!$F$4)))</f>
        <v>0.17042754177611263</v>
      </c>
      <c r="L264">
        <f>equations!$C$4*EXP(equations!$D$4*(1/equations!$E$4-1/((273+L260)-equations!$F$4)))</f>
        <v>0.17042754177611263</v>
      </c>
      <c r="M264">
        <f>equations!$C$4*EXP(equations!$D$4*(1/equations!$E$4-1/((273+M260)-equations!$F$4)))</f>
        <v>0.17042754177611263</v>
      </c>
      <c r="N264">
        <f>equations!$C$4*EXP(equations!$D$4*(1/equations!$E$4-1/((273+N260)-equations!$F$4)))</f>
        <v>0.17042754177611263</v>
      </c>
    </row>
    <row r="265" spans="1:15" ht="12.75">
      <c r="A265" t="s">
        <v>15</v>
      </c>
      <c r="B265">
        <v>1996</v>
      </c>
      <c r="C265">
        <f aca="true" t="shared" si="98" ref="C265:N265">C263*C264</f>
        <v>0.005497662637939117</v>
      </c>
      <c r="D265">
        <f t="shared" si="98"/>
        <v>0.005497662637939117</v>
      </c>
      <c r="E265">
        <f t="shared" si="98"/>
        <v>0.005497662637939117</v>
      </c>
      <c r="F265">
        <f t="shared" si="98"/>
        <v>0.005497662637939117</v>
      </c>
      <c r="G265">
        <f t="shared" si="98"/>
        <v>0.005497662637939117</v>
      </c>
      <c r="H265">
        <f t="shared" si="98"/>
        <v>0.005497662637939117</v>
      </c>
      <c r="I265">
        <f t="shared" si="98"/>
        <v>0.005497662637939117</v>
      </c>
      <c r="J265">
        <f t="shared" si="98"/>
        <v>0.005497662637939117</v>
      </c>
      <c r="K265">
        <f t="shared" si="98"/>
        <v>0.005497662637939117</v>
      </c>
      <c r="L265">
        <f t="shared" si="98"/>
        <v>0.005497662637939117</v>
      </c>
      <c r="M265">
        <f t="shared" si="98"/>
        <v>0.005497662637939117</v>
      </c>
      <c r="N265">
        <f t="shared" si="98"/>
        <v>0.005497662637939117</v>
      </c>
      <c r="O265">
        <f>AVERAGE(C265:N265)</f>
        <v>0.005497662637939118</v>
      </c>
    </row>
    <row r="266" spans="1:14" ht="12.75">
      <c r="A266" t="s">
        <v>9</v>
      </c>
      <c r="B266">
        <v>1997</v>
      </c>
      <c r="C266" s="8">
        <f>C77-C76</f>
        <v>0</v>
      </c>
      <c r="D266" s="8">
        <f aca="true" t="shared" si="99" ref="D266:N266">D77-D76</f>
        <v>0</v>
      </c>
      <c r="E266" s="8">
        <f t="shared" si="99"/>
        <v>0</v>
      </c>
      <c r="F266" s="8">
        <f t="shared" si="99"/>
        <v>0</v>
      </c>
      <c r="G266" s="8">
        <f t="shared" si="99"/>
        <v>0</v>
      </c>
      <c r="H266" s="8">
        <f t="shared" si="99"/>
        <v>0</v>
      </c>
      <c r="I266" s="8">
        <f t="shared" si="99"/>
        <v>0</v>
      </c>
      <c r="J266" s="8">
        <f t="shared" si="99"/>
        <v>0</v>
      </c>
      <c r="K266" s="8">
        <f t="shared" si="99"/>
        <v>0</v>
      </c>
      <c r="L266" s="8">
        <f t="shared" si="99"/>
        <v>0</v>
      </c>
      <c r="M266" s="8">
        <f t="shared" si="99"/>
        <v>0</v>
      </c>
      <c r="N266" s="8">
        <f t="shared" si="99"/>
        <v>0</v>
      </c>
    </row>
    <row r="267" spans="1:14" ht="12.75">
      <c r="A267" t="s">
        <v>10</v>
      </c>
      <c r="B267">
        <v>1997</v>
      </c>
      <c r="C267">
        <f>(C76+C77)/2</f>
        <v>0</v>
      </c>
      <c r="D267">
        <f aca="true" t="shared" si="100" ref="D267:N267">(D76+D77)/2</f>
        <v>0</v>
      </c>
      <c r="E267">
        <f t="shared" si="100"/>
        <v>0</v>
      </c>
      <c r="F267">
        <f t="shared" si="100"/>
        <v>0</v>
      </c>
      <c r="G267">
        <f t="shared" si="100"/>
        <v>0</v>
      </c>
      <c r="H267">
        <f t="shared" si="100"/>
        <v>0</v>
      </c>
      <c r="I267">
        <f t="shared" si="100"/>
        <v>0</v>
      </c>
      <c r="J267">
        <f t="shared" si="100"/>
        <v>0</v>
      </c>
      <c r="K267">
        <f t="shared" si="100"/>
        <v>0</v>
      </c>
      <c r="L267">
        <f t="shared" si="100"/>
        <v>0</v>
      </c>
      <c r="M267">
        <f t="shared" si="100"/>
        <v>0</v>
      </c>
      <c r="N267">
        <f t="shared" si="100"/>
        <v>0</v>
      </c>
    </row>
    <row r="268" spans="1:14" ht="12.75">
      <c r="A268" t="s">
        <v>11</v>
      </c>
      <c r="B268">
        <v>1997</v>
      </c>
      <c r="C268">
        <f>equations!$C$20*(C267+equations!$D$20)*SQRT(C266)*(C$96/equations!$E$20)</f>
        <v>0</v>
      </c>
      <c r="D268">
        <f>equations!$C$20*(D267+equations!$D$20)*SQRT(D266)*(D$96/equations!$E$20)</f>
        <v>0</v>
      </c>
      <c r="E268">
        <f>equations!$C$20*(E267+equations!$D$20)*SQRT(E266)*(E$96/equations!$E$20)</f>
        <v>0</v>
      </c>
      <c r="F268">
        <f>equations!$C$20*(F267+equations!$D$20)*SQRT(F266)*(F$96/equations!$E$20)</f>
        <v>0</v>
      </c>
      <c r="G268">
        <f>equations!$C$20*(G267+equations!$D$20)*SQRT(G266)*(G$96/equations!$E$20)</f>
        <v>0</v>
      </c>
      <c r="H268">
        <f>equations!$C$20*(H267+equations!$D$20)*SQRT(H266)*(H$96/equations!$E$20)</f>
        <v>0</v>
      </c>
      <c r="I268">
        <f>equations!$C$20*(I267+equations!$D$20)*SQRT(I266)*(I$96/equations!$E$20)</f>
        <v>0</v>
      </c>
      <c r="J268">
        <f>equations!$C$20*(J267+equations!$D$20)*SQRT(J266)*(J$96/equations!$E$20)</f>
        <v>0</v>
      </c>
      <c r="K268">
        <f>equations!$C$20*(K267+equations!$D$20)*SQRT(K266)*(K$96/equations!$E$20)</f>
        <v>0</v>
      </c>
      <c r="L268">
        <f>equations!$C$20*(L267+equations!$D$20)*SQRT(L266)*(L$96/equations!$E$20)</f>
        <v>0</v>
      </c>
      <c r="M268">
        <f>equations!$C$20*(M267+equations!$D$20)*SQRT(M266)*(M$96/equations!$E$20)</f>
        <v>0</v>
      </c>
      <c r="N268">
        <f>equations!$C$20*(N267+equations!$D$20)*SQRT(N266)*(N$96/equations!$E$20)</f>
        <v>0</v>
      </c>
    </row>
    <row r="269" spans="1:14" ht="12.75">
      <c r="A269" t="s">
        <v>12</v>
      </c>
      <c r="B269">
        <v>1997</v>
      </c>
      <c r="C269">
        <f>MAX(0.5,(C268*30)/10)*equations!$G$20</f>
        <v>0.5</v>
      </c>
      <c r="D269">
        <f>MAX(0.5,(D268*30)/10)*equations!$G$20</f>
        <v>0.5</v>
      </c>
      <c r="E269">
        <f>MAX(0.5,(E268*30)/10)*equations!$G$20</f>
        <v>0.5</v>
      </c>
      <c r="F269">
        <f>MAX(0.5,(F268*30)/10)*equations!$G$20</f>
        <v>0.5</v>
      </c>
      <c r="G269">
        <f>MAX(0.5,(G268*30)/10)*equations!$G$20</f>
        <v>0.5</v>
      </c>
      <c r="H269">
        <f>MAX(0.5,(H268*30)/10)*equations!$G$20</f>
        <v>0.5</v>
      </c>
      <c r="I269">
        <f>MAX(0.5,(I268*30)/10)*equations!$G$20</f>
        <v>0.5</v>
      </c>
      <c r="J269">
        <f>MAX(0.5,(J268*30)/10)*equations!$G$20</f>
        <v>0.5</v>
      </c>
      <c r="K269">
        <f>MAX(0.5,(K268*30)/10)*equations!$G$20</f>
        <v>0.5</v>
      </c>
      <c r="L269">
        <f>MAX(0.5,(L268*30)/10)*equations!$G$20</f>
        <v>0.5</v>
      </c>
      <c r="M269">
        <f>MAX(0.5,(M268*30)/10)*equations!$G$20</f>
        <v>0.5</v>
      </c>
      <c r="N269">
        <f>MAX(0.5,(N268*30)/10)*equations!$G$20</f>
        <v>0.5</v>
      </c>
    </row>
    <row r="270" spans="1:14" ht="12.75">
      <c r="A270" t="s">
        <v>13</v>
      </c>
      <c r="B270">
        <v>1997</v>
      </c>
      <c r="C270">
        <f>1/(1+30*EXP(-8.5*(C75/C269)))</f>
        <v>0.03225806451612903</v>
      </c>
      <c r="D270">
        <f aca="true" t="shared" si="101" ref="D270:N270">1/(1+30*EXP(-8.5*(D75/D269)))</f>
        <v>0.03225806451612903</v>
      </c>
      <c r="E270">
        <f t="shared" si="101"/>
        <v>0.03225806451612903</v>
      </c>
      <c r="F270">
        <f t="shared" si="101"/>
        <v>0.03225806451612903</v>
      </c>
      <c r="G270">
        <f t="shared" si="101"/>
        <v>0.03225806451612903</v>
      </c>
      <c r="H270">
        <f t="shared" si="101"/>
        <v>0.03225806451612903</v>
      </c>
      <c r="I270">
        <f t="shared" si="101"/>
        <v>0.03225806451612903</v>
      </c>
      <c r="J270">
        <f t="shared" si="101"/>
        <v>0.03225806451612903</v>
      </c>
      <c r="K270">
        <f t="shared" si="101"/>
        <v>0.03225806451612903</v>
      </c>
      <c r="L270">
        <f t="shared" si="101"/>
        <v>0.03225806451612903</v>
      </c>
      <c r="M270">
        <f t="shared" si="101"/>
        <v>0.03225806451612903</v>
      </c>
      <c r="N270">
        <f t="shared" si="101"/>
        <v>0.03225806451612903</v>
      </c>
    </row>
    <row r="271" spans="1:14" ht="12.75">
      <c r="A271" t="s">
        <v>14</v>
      </c>
      <c r="B271">
        <v>1997</v>
      </c>
      <c r="C271">
        <f>equations!$C$4*EXP(equations!$D$4*(1/equations!$E$4-1/((273+C267)-equations!$F$4)))</f>
        <v>0.17042754177611263</v>
      </c>
      <c r="D271">
        <f>equations!$C$4*EXP(equations!$D$4*(1/equations!$E$4-1/((273+D267)-equations!$F$4)))</f>
        <v>0.17042754177611263</v>
      </c>
      <c r="E271">
        <f>equations!$C$4*EXP(equations!$D$4*(1/equations!$E$4-1/((273+E267)-equations!$F$4)))</f>
        <v>0.17042754177611263</v>
      </c>
      <c r="F271">
        <f>equations!$C$4*EXP(equations!$D$4*(1/equations!$E$4-1/((273+F267)-equations!$F$4)))</f>
        <v>0.17042754177611263</v>
      </c>
      <c r="G271">
        <f>equations!$C$4*EXP(equations!$D$4*(1/equations!$E$4-1/((273+G267)-equations!$F$4)))</f>
        <v>0.17042754177611263</v>
      </c>
      <c r="H271">
        <f>equations!$C$4*EXP(equations!$D$4*(1/equations!$E$4-1/((273+H267)-equations!$F$4)))</f>
        <v>0.17042754177611263</v>
      </c>
      <c r="I271">
        <f>equations!$C$4*EXP(equations!$D$4*(1/equations!$E$4-1/((273+I267)-equations!$F$4)))</f>
        <v>0.17042754177611263</v>
      </c>
      <c r="J271">
        <f>equations!$C$4*EXP(equations!$D$4*(1/equations!$E$4-1/((273+J267)-equations!$F$4)))</f>
        <v>0.17042754177611263</v>
      </c>
      <c r="K271">
        <f>equations!$C$4*EXP(equations!$D$4*(1/equations!$E$4-1/((273+K267)-equations!$F$4)))</f>
        <v>0.17042754177611263</v>
      </c>
      <c r="L271">
        <f>equations!$C$4*EXP(equations!$D$4*(1/equations!$E$4-1/((273+L267)-equations!$F$4)))</f>
        <v>0.17042754177611263</v>
      </c>
      <c r="M271">
        <f>equations!$C$4*EXP(equations!$D$4*(1/equations!$E$4-1/((273+M267)-equations!$F$4)))</f>
        <v>0.17042754177611263</v>
      </c>
      <c r="N271">
        <f>equations!$C$4*EXP(equations!$D$4*(1/equations!$E$4-1/((273+N267)-equations!$F$4)))</f>
        <v>0.17042754177611263</v>
      </c>
    </row>
    <row r="272" spans="1:15" ht="12.75">
      <c r="A272" t="s">
        <v>15</v>
      </c>
      <c r="B272">
        <v>1997</v>
      </c>
      <c r="C272">
        <f aca="true" t="shared" si="102" ref="C272:N272">C270*C271</f>
        <v>0.005497662637939117</v>
      </c>
      <c r="D272">
        <f t="shared" si="102"/>
        <v>0.005497662637939117</v>
      </c>
      <c r="E272">
        <f t="shared" si="102"/>
        <v>0.005497662637939117</v>
      </c>
      <c r="F272">
        <f t="shared" si="102"/>
        <v>0.005497662637939117</v>
      </c>
      <c r="G272">
        <f t="shared" si="102"/>
        <v>0.005497662637939117</v>
      </c>
      <c r="H272">
        <f t="shared" si="102"/>
        <v>0.005497662637939117</v>
      </c>
      <c r="I272">
        <f t="shared" si="102"/>
        <v>0.005497662637939117</v>
      </c>
      <c r="J272">
        <f t="shared" si="102"/>
        <v>0.005497662637939117</v>
      </c>
      <c r="K272">
        <f t="shared" si="102"/>
        <v>0.005497662637939117</v>
      </c>
      <c r="L272">
        <f t="shared" si="102"/>
        <v>0.005497662637939117</v>
      </c>
      <c r="M272">
        <f t="shared" si="102"/>
        <v>0.005497662637939117</v>
      </c>
      <c r="N272">
        <f t="shared" si="102"/>
        <v>0.005497662637939117</v>
      </c>
      <c r="O272">
        <f>AVERAGE(C272:N272)</f>
        <v>0.005497662637939118</v>
      </c>
    </row>
    <row r="273" spans="1:14" ht="12.75">
      <c r="A273" t="s">
        <v>9</v>
      </c>
      <c r="B273">
        <v>1998</v>
      </c>
      <c r="C273" s="8">
        <f aca="true" t="shared" si="103" ref="C273:N273">C80-C79</f>
        <v>0</v>
      </c>
      <c r="D273" s="8">
        <f t="shared" si="103"/>
        <v>0</v>
      </c>
      <c r="E273" s="8">
        <f t="shared" si="103"/>
        <v>0</v>
      </c>
      <c r="F273" s="8">
        <f t="shared" si="103"/>
        <v>0</v>
      </c>
      <c r="G273" s="8">
        <f t="shared" si="103"/>
        <v>0</v>
      </c>
      <c r="H273" s="8">
        <f t="shared" si="103"/>
        <v>0</v>
      </c>
      <c r="I273" s="8">
        <f t="shared" si="103"/>
        <v>0</v>
      </c>
      <c r="J273" s="8">
        <f t="shared" si="103"/>
        <v>0</v>
      </c>
      <c r="K273" s="8">
        <f t="shared" si="103"/>
        <v>0</v>
      </c>
      <c r="L273" s="8">
        <f t="shared" si="103"/>
        <v>0</v>
      </c>
      <c r="M273" s="8">
        <f t="shared" si="103"/>
        <v>0</v>
      </c>
      <c r="N273" s="8">
        <f t="shared" si="103"/>
        <v>0</v>
      </c>
    </row>
    <row r="274" spans="1:14" ht="12.75">
      <c r="A274" t="s">
        <v>10</v>
      </c>
      <c r="B274">
        <v>1998</v>
      </c>
      <c r="C274">
        <f aca="true" t="shared" si="104" ref="C274:N274">(C79+C80)/2</f>
        <v>0</v>
      </c>
      <c r="D274">
        <f t="shared" si="104"/>
        <v>0</v>
      </c>
      <c r="E274">
        <f t="shared" si="104"/>
        <v>0</v>
      </c>
      <c r="F274">
        <f t="shared" si="104"/>
        <v>0</v>
      </c>
      <c r="G274">
        <f t="shared" si="104"/>
        <v>0</v>
      </c>
      <c r="H274">
        <f t="shared" si="104"/>
        <v>0</v>
      </c>
      <c r="I274">
        <f t="shared" si="104"/>
        <v>0</v>
      </c>
      <c r="J274">
        <f t="shared" si="104"/>
        <v>0</v>
      </c>
      <c r="K274">
        <f t="shared" si="104"/>
        <v>0</v>
      </c>
      <c r="L274">
        <f t="shared" si="104"/>
        <v>0</v>
      </c>
      <c r="M274">
        <f t="shared" si="104"/>
        <v>0</v>
      </c>
      <c r="N274">
        <f t="shared" si="104"/>
        <v>0</v>
      </c>
    </row>
    <row r="275" spans="1:14" ht="12.75">
      <c r="A275" t="s">
        <v>11</v>
      </c>
      <c r="B275">
        <v>1998</v>
      </c>
      <c r="C275">
        <f>equations!$C$20*(C274+equations!$D$20)*SQRT(C273)*(C$96/equations!$E$20)</f>
        <v>0</v>
      </c>
      <c r="D275">
        <f>equations!$C$20*(D274+equations!$D$20)*SQRT(D273)*(D$96/equations!$E$20)</f>
        <v>0</v>
      </c>
      <c r="E275">
        <f>equations!$C$20*(E274+equations!$D$20)*SQRT(E273)*(E$96/equations!$E$20)</f>
        <v>0</v>
      </c>
      <c r="F275">
        <f>equations!$C$20*(F274+equations!$D$20)*SQRT(F273)*(F$96/equations!$E$20)</f>
        <v>0</v>
      </c>
      <c r="G275">
        <f>equations!$C$20*(G274+equations!$D$20)*SQRT(G273)*(G$96/equations!$E$20)</f>
        <v>0</v>
      </c>
      <c r="H275">
        <f>equations!$C$20*(H274+equations!$D$20)*SQRT(H273)*(H$96/equations!$E$20)</f>
        <v>0</v>
      </c>
      <c r="I275">
        <f>equations!$C$20*(I274+equations!$D$20)*SQRT(I273)*(I$96/equations!$E$20)</f>
        <v>0</v>
      </c>
      <c r="J275">
        <f>equations!$C$20*(J274+equations!$D$20)*SQRT(J273)*(J$96/equations!$E$20)</f>
        <v>0</v>
      </c>
      <c r="K275">
        <f>equations!$C$20*(K274+equations!$D$20)*SQRT(K273)*(K$96/equations!$E$20)</f>
        <v>0</v>
      </c>
      <c r="L275">
        <f>equations!$C$20*(L274+equations!$D$20)*SQRT(L273)*(L$96/equations!$E$20)</f>
        <v>0</v>
      </c>
      <c r="M275">
        <f>equations!$C$20*(M274+equations!$D$20)*SQRT(M273)*(M$96/equations!$E$20)</f>
        <v>0</v>
      </c>
      <c r="N275">
        <f>equations!$C$20*(N274+equations!$D$20)*SQRT(N273)*(N$96/equations!$E$20)</f>
        <v>0</v>
      </c>
    </row>
    <row r="276" spans="1:14" ht="12.75">
      <c r="A276" t="s">
        <v>12</v>
      </c>
      <c r="B276">
        <v>1998</v>
      </c>
      <c r="C276">
        <f>MAX(0.5,(C275*30)/10)*equations!$G$20</f>
        <v>0.5</v>
      </c>
      <c r="D276">
        <f>MAX(0.5,(D275*30)/10)*equations!$G$20</f>
        <v>0.5</v>
      </c>
      <c r="E276">
        <f>MAX(0.5,(E275*30)/10)*equations!$G$20</f>
        <v>0.5</v>
      </c>
      <c r="F276">
        <f>MAX(0.5,(F275*30)/10)*equations!$G$20</f>
        <v>0.5</v>
      </c>
      <c r="G276">
        <f>MAX(0.5,(G275*30)/10)*equations!$G$20</f>
        <v>0.5</v>
      </c>
      <c r="H276">
        <f>MAX(0.5,(H275*30)/10)*equations!$G$20</f>
        <v>0.5</v>
      </c>
      <c r="I276">
        <f>MAX(0.5,(I275*30)/10)*equations!$G$20</f>
        <v>0.5</v>
      </c>
      <c r="J276">
        <f>MAX(0.5,(J275*30)/10)*equations!$G$20</f>
        <v>0.5</v>
      </c>
      <c r="K276">
        <f>MAX(0.5,(K275*30)/10)*equations!$G$20</f>
        <v>0.5</v>
      </c>
      <c r="L276">
        <f>MAX(0.5,(L275*30)/10)*equations!$G$20</f>
        <v>0.5</v>
      </c>
      <c r="M276">
        <f>MAX(0.5,(M275*30)/10)*equations!$G$20</f>
        <v>0.5</v>
      </c>
      <c r="N276">
        <f>MAX(0.5,(N275*30)/10)*equations!$G$20</f>
        <v>0.5</v>
      </c>
    </row>
    <row r="277" spans="1:14" ht="12.75">
      <c r="A277" t="s">
        <v>13</v>
      </c>
      <c r="B277">
        <v>1998</v>
      </c>
      <c r="C277">
        <f aca="true" t="shared" si="105" ref="C277:N277">1/(1+30*EXP(-8.5*(C78/C276)))</f>
        <v>0.03225806451612903</v>
      </c>
      <c r="D277">
        <f t="shared" si="105"/>
        <v>0.03225806451612903</v>
      </c>
      <c r="E277">
        <f t="shared" si="105"/>
        <v>0.03225806451612903</v>
      </c>
      <c r="F277">
        <f t="shared" si="105"/>
        <v>0.03225806451612903</v>
      </c>
      <c r="G277">
        <f t="shared" si="105"/>
        <v>0.03225806451612903</v>
      </c>
      <c r="H277">
        <f t="shared" si="105"/>
        <v>0.03225806451612903</v>
      </c>
      <c r="I277">
        <f t="shared" si="105"/>
        <v>0.03225806451612903</v>
      </c>
      <c r="J277">
        <f t="shared" si="105"/>
        <v>0.03225806451612903</v>
      </c>
      <c r="K277">
        <f t="shared" si="105"/>
        <v>0.03225806451612903</v>
      </c>
      <c r="L277">
        <f t="shared" si="105"/>
        <v>0.03225806451612903</v>
      </c>
      <c r="M277">
        <f t="shared" si="105"/>
        <v>0.03225806451612903</v>
      </c>
      <c r="N277">
        <f t="shared" si="105"/>
        <v>0.03225806451612903</v>
      </c>
    </row>
    <row r="278" spans="1:14" ht="12.75">
      <c r="A278" t="s">
        <v>14</v>
      </c>
      <c r="B278">
        <v>1998</v>
      </c>
      <c r="C278">
        <f>equations!$C$4*EXP(equations!$D$4*(1/equations!$E$4-1/((273+C274)-equations!$F$4)))</f>
        <v>0.17042754177611263</v>
      </c>
      <c r="D278">
        <f>equations!$C$4*EXP(equations!$D$4*(1/equations!$E$4-1/((273+D274)-equations!$F$4)))</f>
        <v>0.17042754177611263</v>
      </c>
      <c r="E278">
        <f>equations!$C$4*EXP(equations!$D$4*(1/equations!$E$4-1/((273+E274)-equations!$F$4)))</f>
        <v>0.17042754177611263</v>
      </c>
      <c r="F278">
        <f>equations!$C$4*EXP(equations!$D$4*(1/equations!$E$4-1/((273+F274)-equations!$F$4)))</f>
        <v>0.17042754177611263</v>
      </c>
      <c r="G278">
        <f>equations!$C$4*EXP(equations!$D$4*(1/equations!$E$4-1/((273+G274)-equations!$F$4)))</f>
        <v>0.17042754177611263</v>
      </c>
      <c r="H278">
        <f>equations!$C$4*EXP(equations!$D$4*(1/equations!$E$4-1/((273+H274)-equations!$F$4)))</f>
        <v>0.17042754177611263</v>
      </c>
      <c r="I278">
        <f>equations!$C$4*EXP(equations!$D$4*(1/equations!$E$4-1/((273+I274)-equations!$F$4)))</f>
        <v>0.17042754177611263</v>
      </c>
      <c r="J278">
        <f>equations!$C$4*EXP(equations!$D$4*(1/equations!$E$4-1/((273+J274)-equations!$F$4)))</f>
        <v>0.17042754177611263</v>
      </c>
      <c r="K278">
        <f>equations!$C$4*EXP(equations!$D$4*(1/equations!$E$4-1/((273+K274)-equations!$F$4)))</f>
        <v>0.17042754177611263</v>
      </c>
      <c r="L278">
        <f>equations!$C$4*EXP(equations!$D$4*(1/equations!$E$4-1/((273+L274)-equations!$F$4)))</f>
        <v>0.17042754177611263</v>
      </c>
      <c r="M278">
        <f>equations!$C$4*EXP(equations!$D$4*(1/equations!$E$4-1/((273+M274)-equations!$F$4)))</f>
        <v>0.17042754177611263</v>
      </c>
      <c r="N278">
        <f>equations!$C$4*EXP(equations!$D$4*(1/equations!$E$4-1/((273+N274)-equations!$F$4)))</f>
        <v>0.17042754177611263</v>
      </c>
    </row>
    <row r="279" spans="1:15" ht="12.75">
      <c r="A279" t="s">
        <v>15</v>
      </c>
      <c r="B279">
        <v>1998</v>
      </c>
      <c r="C279">
        <f aca="true" t="shared" si="106" ref="C279:N279">C277*C278</f>
        <v>0.005497662637939117</v>
      </c>
      <c r="D279">
        <f t="shared" si="106"/>
        <v>0.005497662637939117</v>
      </c>
      <c r="E279">
        <f t="shared" si="106"/>
        <v>0.005497662637939117</v>
      </c>
      <c r="F279">
        <f t="shared" si="106"/>
        <v>0.005497662637939117</v>
      </c>
      <c r="G279">
        <f t="shared" si="106"/>
        <v>0.005497662637939117</v>
      </c>
      <c r="H279">
        <f t="shared" si="106"/>
        <v>0.005497662637939117</v>
      </c>
      <c r="I279">
        <f t="shared" si="106"/>
        <v>0.005497662637939117</v>
      </c>
      <c r="J279">
        <f t="shared" si="106"/>
        <v>0.005497662637939117</v>
      </c>
      <c r="K279">
        <f t="shared" si="106"/>
        <v>0.005497662637939117</v>
      </c>
      <c r="L279">
        <f t="shared" si="106"/>
        <v>0.005497662637939117</v>
      </c>
      <c r="M279">
        <f t="shared" si="106"/>
        <v>0.005497662637939117</v>
      </c>
      <c r="N279">
        <f t="shared" si="106"/>
        <v>0.005497662637939117</v>
      </c>
      <c r="O279">
        <f>AVERAGE(C279:N279)</f>
        <v>0.005497662637939118</v>
      </c>
    </row>
    <row r="280" spans="1:14" ht="12.75">
      <c r="A280" t="s">
        <v>9</v>
      </c>
      <c r="B280">
        <v>1999</v>
      </c>
      <c r="C280" s="8">
        <f aca="true" t="shared" si="107" ref="C280:N280">C83-C82</f>
        <v>0</v>
      </c>
      <c r="D280" s="8">
        <f t="shared" si="107"/>
        <v>0</v>
      </c>
      <c r="E280" s="8">
        <f t="shared" si="107"/>
        <v>0</v>
      </c>
      <c r="F280" s="8">
        <f t="shared" si="107"/>
        <v>0</v>
      </c>
      <c r="G280" s="8">
        <f t="shared" si="107"/>
        <v>0</v>
      </c>
      <c r="H280" s="8">
        <f t="shared" si="107"/>
        <v>0</v>
      </c>
      <c r="I280" s="8">
        <f t="shared" si="107"/>
        <v>0</v>
      </c>
      <c r="J280" s="8">
        <f t="shared" si="107"/>
        <v>0</v>
      </c>
      <c r="K280" s="8">
        <f t="shared" si="107"/>
        <v>0</v>
      </c>
      <c r="L280" s="8">
        <f t="shared" si="107"/>
        <v>0</v>
      </c>
      <c r="M280" s="8">
        <f t="shared" si="107"/>
        <v>0</v>
      </c>
      <c r="N280" s="8">
        <f t="shared" si="107"/>
        <v>0</v>
      </c>
    </row>
    <row r="281" spans="1:14" ht="12.75">
      <c r="A281" t="s">
        <v>10</v>
      </c>
      <c r="B281">
        <v>1999</v>
      </c>
      <c r="C281">
        <f aca="true" t="shared" si="108" ref="C281:N281">(C82+C83)/2</f>
        <v>0</v>
      </c>
      <c r="D281">
        <f t="shared" si="108"/>
        <v>0</v>
      </c>
      <c r="E281">
        <f t="shared" si="108"/>
        <v>0</v>
      </c>
      <c r="F281">
        <f t="shared" si="108"/>
        <v>0</v>
      </c>
      <c r="G281">
        <f t="shared" si="108"/>
        <v>0</v>
      </c>
      <c r="H281">
        <f t="shared" si="108"/>
        <v>0</v>
      </c>
      <c r="I281">
        <f t="shared" si="108"/>
        <v>0</v>
      </c>
      <c r="J281">
        <f t="shared" si="108"/>
        <v>0</v>
      </c>
      <c r="K281">
        <f t="shared" si="108"/>
        <v>0</v>
      </c>
      <c r="L281">
        <f t="shared" si="108"/>
        <v>0</v>
      </c>
      <c r="M281">
        <f t="shared" si="108"/>
        <v>0</v>
      </c>
      <c r="N281">
        <f t="shared" si="108"/>
        <v>0</v>
      </c>
    </row>
    <row r="282" spans="1:29" ht="12.75">
      <c r="A282" t="s">
        <v>11</v>
      </c>
      <c r="B282">
        <v>1999</v>
      </c>
      <c r="C282">
        <f>equations!$C$20*(C281+equations!$D$20)*SQRT(C280)*(C$96/equations!$E$20)</f>
        <v>0</v>
      </c>
      <c r="D282">
        <f>equations!$C$20*(D281+equations!$D$20)*SQRT(D280)*(D$96/equations!$E$20)</f>
        <v>0</v>
      </c>
      <c r="E282">
        <f>equations!$C$20*(E281+equations!$D$20)*SQRT(E280)*(E$96/equations!$E$20)</f>
        <v>0</v>
      </c>
      <c r="F282">
        <f>equations!$C$20*(F281+equations!$D$20)*SQRT(F280)*(F$96/equations!$E$20)</f>
        <v>0</v>
      </c>
      <c r="G282">
        <f>equations!$C$20*(G281+equations!$D$20)*SQRT(G280)*(G$96/equations!$E$20)</f>
        <v>0</v>
      </c>
      <c r="H282">
        <f>equations!$C$20*(H281+equations!$D$20)*SQRT(H280)*(H$96/equations!$E$20)</f>
        <v>0</v>
      </c>
      <c r="I282">
        <f>equations!$C$20*(I281+equations!$D$20)*SQRT(I280)*(I$96/equations!$E$20)</f>
        <v>0</v>
      </c>
      <c r="J282">
        <f>equations!$C$20*(J281+equations!$D$20)*SQRT(J280)*(J$96/equations!$E$20)</f>
        <v>0</v>
      </c>
      <c r="K282">
        <f>equations!$C$20*(K281+equations!$D$20)*SQRT(K280)*(K$96/equations!$E$20)</f>
        <v>0</v>
      </c>
      <c r="L282">
        <f>equations!$C$20*(L281+equations!$D$20)*SQRT(L280)*(L$96/equations!$E$20)</f>
        <v>0</v>
      </c>
      <c r="M282">
        <f>equations!$C$20*(M281+equations!$D$20)*SQRT(M280)*(M$96/equations!$E$20)</f>
        <v>0</v>
      </c>
      <c r="N282">
        <f>equations!$C$20*(N281+equations!$D$20)*SQRT(N280)*(N$96/equations!$E$20)</f>
        <v>0</v>
      </c>
      <c r="R282" s="8"/>
      <c r="S282" s="8"/>
      <c r="T282" s="8"/>
      <c r="U282" s="8"/>
      <c r="V282" s="8"/>
      <c r="W282" s="8"/>
      <c r="X282" s="8"/>
      <c r="Y282" s="8"/>
      <c r="Z282" s="8"/>
      <c r="AA282" s="8"/>
      <c r="AB282" s="8"/>
      <c r="AC282" s="8"/>
    </row>
    <row r="283" spans="1:29" ht="12.75">
      <c r="A283" t="s">
        <v>12</v>
      </c>
      <c r="B283">
        <v>1999</v>
      </c>
      <c r="C283">
        <f>MAX(0.5,(C282*30)/10)*equations!$G$20</f>
        <v>0.5</v>
      </c>
      <c r="D283">
        <f>MAX(0.5,(D282*30)/10)*equations!$G$20</f>
        <v>0.5</v>
      </c>
      <c r="E283">
        <f>MAX(0.5,(E282*30)/10)*equations!$G$20</f>
        <v>0.5</v>
      </c>
      <c r="F283">
        <f>MAX(0.5,(F282*30)/10)*equations!$G$20</f>
        <v>0.5</v>
      </c>
      <c r="G283">
        <f>MAX(0.5,(G282*30)/10)*equations!$G$20</f>
        <v>0.5</v>
      </c>
      <c r="H283">
        <f>MAX(0.5,(H282*30)/10)*equations!$G$20</f>
        <v>0.5</v>
      </c>
      <c r="I283">
        <f>MAX(0.5,(I282*30)/10)*equations!$G$20</f>
        <v>0.5</v>
      </c>
      <c r="J283">
        <f>MAX(0.5,(J282*30)/10)*equations!$G$20</f>
        <v>0.5</v>
      </c>
      <c r="K283">
        <f>MAX(0.5,(K282*30)/10)*equations!$G$20</f>
        <v>0.5</v>
      </c>
      <c r="L283">
        <f>MAX(0.5,(L282*30)/10)*equations!$G$20</f>
        <v>0.5</v>
      </c>
      <c r="M283">
        <f>MAX(0.5,(M282*30)/10)*equations!$G$20</f>
        <v>0.5</v>
      </c>
      <c r="N283">
        <f>MAX(0.5,(N282*30)/10)*equations!$G$20</f>
        <v>0.5</v>
      </c>
      <c r="R283" s="8"/>
      <c r="S283" s="8"/>
      <c r="T283" s="8"/>
      <c r="U283" s="8"/>
      <c r="V283" s="8"/>
      <c r="W283" s="8"/>
      <c r="X283" s="8"/>
      <c r="Y283" s="8"/>
      <c r="Z283" s="8"/>
      <c r="AA283" s="8"/>
      <c r="AB283" s="8"/>
      <c r="AC283" s="8"/>
    </row>
    <row r="284" spans="1:29" ht="12.75">
      <c r="A284" t="s">
        <v>13</v>
      </c>
      <c r="B284">
        <v>1999</v>
      </c>
      <c r="C284">
        <f aca="true" t="shared" si="109" ref="C284:N284">1/(1+30*EXP(-8.5*(C81/C283)))</f>
        <v>0.03225806451612903</v>
      </c>
      <c r="D284">
        <f t="shared" si="109"/>
        <v>0.03225806451612903</v>
      </c>
      <c r="E284">
        <f t="shared" si="109"/>
        <v>0.03225806451612903</v>
      </c>
      <c r="F284">
        <f t="shared" si="109"/>
        <v>0.03225806451612903</v>
      </c>
      <c r="G284">
        <f t="shared" si="109"/>
        <v>0.03225806451612903</v>
      </c>
      <c r="H284">
        <f t="shared" si="109"/>
        <v>0.03225806451612903</v>
      </c>
      <c r="I284">
        <f t="shared" si="109"/>
        <v>0.03225806451612903</v>
      </c>
      <c r="J284">
        <f t="shared" si="109"/>
        <v>0.03225806451612903</v>
      </c>
      <c r="K284">
        <f t="shared" si="109"/>
        <v>0.03225806451612903</v>
      </c>
      <c r="L284">
        <f t="shared" si="109"/>
        <v>0.03225806451612903</v>
      </c>
      <c r="M284">
        <f t="shared" si="109"/>
        <v>0.03225806451612903</v>
      </c>
      <c r="N284">
        <f t="shared" si="109"/>
        <v>0.03225806451612903</v>
      </c>
      <c r="R284" s="8"/>
      <c r="S284" s="8"/>
      <c r="T284" s="8"/>
      <c r="U284" s="8"/>
      <c r="V284" s="8"/>
      <c r="W284" s="8"/>
      <c r="X284" s="8"/>
      <c r="Y284" s="8"/>
      <c r="Z284" s="8"/>
      <c r="AA284" s="8"/>
      <c r="AB284" s="8"/>
      <c r="AC284" s="8"/>
    </row>
    <row r="285" spans="1:29" ht="12.75">
      <c r="A285" t="s">
        <v>14</v>
      </c>
      <c r="B285">
        <v>1999</v>
      </c>
      <c r="C285">
        <f>equations!$C$4*EXP(equations!$D$4*(1/equations!$E$4-1/((273+C281)-equations!$F$4)))</f>
        <v>0.17042754177611263</v>
      </c>
      <c r="D285">
        <f>equations!$C$4*EXP(equations!$D$4*(1/equations!$E$4-1/((273+D281)-equations!$F$4)))</f>
        <v>0.17042754177611263</v>
      </c>
      <c r="E285">
        <f>equations!$C$4*EXP(equations!$D$4*(1/equations!$E$4-1/((273+E281)-equations!$F$4)))</f>
        <v>0.17042754177611263</v>
      </c>
      <c r="F285">
        <f>equations!$C$4*EXP(equations!$D$4*(1/equations!$E$4-1/((273+F281)-equations!$F$4)))</f>
        <v>0.17042754177611263</v>
      </c>
      <c r="G285">
        <f>equations!$C$4*EXP(equations!$D$4*(1/equations!$E$4-1/((273+G281)-equations!$F$4)))</f>
        <v>0.17042754177611263</v>
      </c>
      <c r="H285">
        <f>equations!$C$4*EXP(equations!$D$4*(1/equations!$E$4-1/((273+H281)-equations!$F$4)))</f>
        <v>0.17042754177611263</v>
      </c>
      <c r="I285">
        <f>equations!$C$4*EXP(equations!$D$4*(1/equations!$E$4-1/((273+I281)-equations!$F$4)))</f>
        <v>0.17042754177611263</v>
      </c>
      <c r="J285">
        <f>equations!$C$4*EXP(equations!$D$4*(1/equations!$E$4-1/((273+J281)-equations!$F$4)))</f>
        <v>0.17042754177611263</v>
      </c>
      <c r="K285">
        <f>equations!$C$4*EXP(equations!$D$4*(1/equations!$E$4-1/((273+K281)-equations!$F$4)))</f>
        <v>0.17042754177611263</v>
      </c>
      <c r="L285">
        <f>equations!$C$4*EXP(equations!$D$4*(1/equations!$E$4-1/((273+L281)-equations!$F$4)))</f>
        <v>0.17042754177611263</v>
      </c>
      <c r="M285">
        <f>equations!$C$4*EXP(equations!$D$4*(1/equations!$E$4-1/((273+M281)-equations!$F$4)))</f>
        <v>0.17042754177611263</v>
      </c>
      <c r="N285">
        <f>equations!$C$4*EXP(equations!$D$4*(1/equations!$E$4-1/((273+N281)-equations!$F$4)))</f>
        <v>0.17042754177611263</v>
      </c>
      <c r="R285" s="8"/>
      <c r="S285" s="8"/>
      <c r="T285" s="8"/>
      <c r="U285" s="8"/>
      <c r="V285" s="8"/>
      <c r="W285" s="8"/>
      <c r="X285" s="8"/>
      <c r="Y285" s="8"/>
      <c r="Z285" s="8"/>
      <c r="AA285" s="8"/>
      <c r="AB285" s="8"/>
      <c r="AC285" s="8"/>
    </row>
    <row r="286" spans="1:29" ht="12.75">
      <c r="A286" t="s">
        <v>15</v>
      </c>
      <c r="B286">
        <v>1999</v>
      </c>
      <c r="C286">
        <f aca="true" t="shared" si="110" ref="C286:N286">C284*C285</f>
        <v>0.005497662637939117</v>
      </c>
      <c r="D286">
        <f t="shared" si="110"/>
        <v>0.005497662637939117</v>
      </c>
      <c r="E286">
        <f t="shared" si="110"/>
        <v>0.005497662637939117</v>
      </c>
      <c r="F286">
        <f t="shared" si="110"/>
        <v>0.005497662637939117</v>
      </c>
      <c r="G286">
        <f t="shared" si="110"/>
        <v>0.005497662637939117</v>
      </c>
      <c r="H286">
        <f t="shared" si="110"/>
        <v>0.005497662637939117</v>
      </c>
      <c r="I286">
        <f t="shared" si="110"/>
        <v>0.005497662637939117</v>
      </c>
      <c r="J286">
        <f t="shared" si="110"/>
        <v>0.005497662637939117</v>
      </c>
      <c r="K286">
        <f t="shared" si="110"/>
        <v>0.005497662637939117</v>
      </c>
      <c r="L286">
        <f t="shared" si="110"/>
        <v>0.005497662637939117</v>
      </c>
      <c r="M286">
        <f t="shared" si="110"/>
        <v>0.005497662637939117</v>
      </c>
      <c r="N286">
        <f t="shared" si="110"/>
        <v>0.005497662637939117</v>
      </c>
      <c r="O286">
        <f>AVERAGE(C286:N286)</f>
        <v>0.005497662637939118</v>
      </c>
      <c r="R286" s="8"/>
      <c r="S286" s="8"/>
      <c r="T286" s="8"/>
      <c r="U286" s="8"/>
      <c r="V286" s="8"/>
      <c r="W286" s="8"/>
      <c r="X286" s="8"/>
      <c r="Y286" s="8"/>
      <c r="Z286" s="8"/>
      <c r="AA286" s="8"/>
      <c r="AB286" s="8"/>
      <c r="AC286" s="8"/>
    </row>
    <row r="287" spans="1:29" ht="12.75">
      <c r="A287" t="s">
        <v>9</v>
      </c>
      <c r="B287">
        <v>2000</v>
      </c>
      <c r="C287" s="8">
        <f aca="true" t="shared" si="111" ref="C287:N287">C86-C85</f>
        <v>0</v>
      </c>
      <c r="D287" s="8">
        <f t="shared" si="111"/>
        <v>0</v>
      </c>
      <c r="E287" s="8">
        <f t="shared" si="111"/>
        <v>0</v>
      </c>
      <c r="F287" s="8">
        <f t="shared" si="111"/>
        <v>0</v>
      </c>
      <c r="G287" s="8">
        <f t="shared" si="111"/>
        <v>0</v>
      </c>
      <c r="H287" s="8">
        <f t="shared" si="111"/>
        <v>0</v>
      </c>
      <c r="I287" s="8">
        <f t="shared" si="111"/>
        <v>0</v>
      </c>
      <c r="J287" s="8">
        <f t="shared" si="111"/>
        <v>0</v>
      </c>
      <c r="K287" s="8">
        <f t="shared" si="111"/>
        <v>0</v>
      </c>
      <c r="L287" s="8">
        <f t="shared" si="111"/>
        <v>0</v>
      </c>
      <c r="M287" s="8">
        <f t="shared" si="111"/>
        <v>0</v>
      </c>
      <c r="N287" s="8">
        <f t="shared" si="111"/>
        <v>0</v>
      </c>
      <c r="R287" s="8"/>
      <c r="S287" s="8"/>
      <c r="T287" s="8"/>
      <c r="U287" s="8"/>
      <c r="V287" s="8"/>
      <c r="W287" s="8"/>
      <c r="X287" s="8"/>
      <c r="Y287" s="8"/>
      <c r="Z287" s="8"/>
      <c r="AA287" s="8"/>
      <c r="AB287" s="8"/>
      <c r="AC287" s="8"/>
    </row>
    <row r="288" spans="1:29" ht="12.75">
      <c r="A288" t="s">
        <v>10</v>
      </c>
      <c r="B288">
        <v>2000</v>
      </c>
      <c r="C288">
        <f aca="true" t="shared" si="112" ref="C288:N288">(C85+C86)/2</f>
        <v>0</v>
      </c>
      <c r="D288">
        <f t="shared" si="112"/>
        <v>0</v>
      </c>
      <c r="E288">
        <f t="shared" si="112"/>
        <v>0</v>
      </c>
      <c r="F288">
        <f t="shared" si="112"/>
        <v>0</v>
      </c>
      <c r="G288">
        <f t="shared" si="112"/>
        <v>0</v>
      </c>
      <c r="H288">
        <f t="shared" si="112"/>
        <v>0</v>
      </c>
      <c r="I288">
        <f t="shared" si="112"/>
        <v>0</v>
      </c>
      <c r="J288">
        <f t="shared" si="112"/>
        <v>0</v>
      </c>
      <c r="K288">
        <f t="shared" si="112"/>
        <v>0</v>
      </c>
      <c r="L288">
        <f t="shared" si="112"/>
        <v>0</v>
      </c>
      <c r="M288">
        <f t="shared" si="112"/>
        <v>0</v>
      </c>
      <c r="N288">
        <f t="shared" si="112"/>
        <v>0</v>
      </c>
      <c r="R288" s="8"/>
      <c r="S288" s="8"/>
      <c r="T288" s="8"/>
      <c r="U288" s="8"/>
      <c r="V288" s="8"/>
      <c r="W288" s="8"/>
      <c r="X288" s="8"/>
      <c r="Y288" s="8"/>
      <c r="Z288" s="8"/>
      <c r="AA288" s="8"/>
      <c r="AB288" s="8"/>
      <c r="AC288" s="8"/>
    </row>
    <row r="289" spans="1:29" ht="12.75">
      <c r="A289" t="s">
        <v>11</v>
      </c>
      <c r="B289">
        <v>2000</v>
      </c>
      <c r="C289">
        <f>equations!$C$20*(C288+equations!$D$20)*SQRT(C287)*(C$96/equations!$E$20)</f>
        <v>0</v>
      </c>
      <c r="D289">
        <f>equations!$C$20*(D288+equations!$D$20)*SQRT(D287)*(D$96/equations!$E$20)</f>
        <v>0</v>
      </c>
      <c r="E289">
        <f>equations!$C$20*(E288+equations!$D$20)*SQRT(E287)*(E$96/equations!$E$20)</f>
        <v>0</v>
      </c>
      <c r="F289">
        <f>equations!$C$20*(F288+equations!$D$20)*SQRT(F287)*(F$96/equations!$E$20)</f>
        <v>0</v>
      </c>
      <c r="G289">
        <f>equations!$C$20*(G288+equations!$D$20)*SQRT(G287)*(G$96/equations!$E$20)</f>
        <v>0</v>
      </c>
      <c r="H289">
        <f>equations!$C$20*(H288+equations!$D$20)*SQRT(H287)*(H$96/equations!$E$20)</f>
        <v>0</v>
      </c>
      <c r="I289">
        <f>equations!$C$20*(I288+equations!$D$20)*SQRT(I287)*(I$96/equations!$E$20)</f>
        <v>0</v>
      </c>
      <c r="J289">
        <f>equations!$C$20*(J288+equations!$D$20)*SQRT(J287)*(J$96/equations!$E$20)</f>
        <v>0</v>
      </c>
      <c r="K289">
        <f>equations!$C$20*(K288+equations!$D$20)*SQRT(K287)*(K$96/equations!$E$20)</f>
        <v>0</v>
      </c>
      <c r="L289">
        <f>equations!$C$20*(L288+equations!$D$20)*SQRT(L287)*(L$96/equations!$E$20)</f>
        <v>0</v>
      </c>
      <c r="M289">
        <f>equations!$C$20*(M288+equations!$D$20)*SQRT(M287)*(M$96/equations!$E$20)</f>
        <v>0</v>
      </c>
      <c r="N289">
        <f>equations!$C$20*(N288+equations!$D$20)*SQRT(N287)*(N$96/equations!$E$20)</f>
        <v>0</v>
      </c>
      <c r="R289" s="8"/>
      <c r="S289" s="8"/>
      <c r="T289" s="8"/>
      <c r="U289" s="8"/>
      <c r="V289" s="8"/>
      <c r="W289" s="8"/>
      <c r="X289" s="8"/>
      <c r="Y289" s="8"/>
      <c r="Z289" s="8"/>
      <c r="AA289" s="8"/>
      <c r="AB289" s="8"/>
      <c r="AC289" s="8"/>
    </row>
    <row r="290" spans="1:29" ht="12.75">
      <c r="A290" t="s">
        <v>12</v>
      </c>
      <c r="B290">
        <v>2000</v>
      </c>
      <c r="C290">
        <f>MAX(0.5,(C289*30)/10)*equations!$G$20</f>
        <v>0.5</v>
      </c>
      <c r="D290">
        <f>MAX(0.5,(D289*30)/10)*equations!$G$20</f>
        <v>0.5</v>
      </c>
      <c r="E290">
        <f>MAX(0.5,(E289*30)/10)*equations!$G$20</f>
        <v>0.5</v>
      </c>
      <c r="F290">
        <f>MAX(0.5,(F289*30)/10)*equations!$G$20</f>
        <v>0.5</v>
      </c>
      <c r="G290">
        <f>MAX(0.5,(G289*30)/10)*equations!$G$20</f>
        <v>0.5</v>
      </c>
      <c r="H290">
        <f>MAX(0.5,(H289*30)/10)*equations!$G$20</f>
        <v>0.5</v>
      </c>
      <c r="I290">
        <f>MAX(0.5,(I289*30)/10)*equations!$G$20</f>
        <v>0.5</v>
      </c>
      <c r="J290">
        <f>MAX(0.5,(J289*30)/10)*equations!$G$20</f>
        <v>0.5</v>
      </c>
      <c r="K290">
        <f>MAX(0.5,(K289*30)/10)*equations!$G$20</f>
        <v>0.5</v>
      </c>
      <c r="L290">
        <f>MAX(0.5,(L289*30)/10)*equations!$G$20</f>
        <v>0.5</v>
      </c>
      <c r="M290">
        <f>MAX(0.5,(M289*30)/10)*equations!$G$20</f>
        <v>0.5</v>
      </c>
      <c r="N290">
        <f>MAX(0.5,(N289*30)/10)*equations!$G$20</f>
        <v>0.5</v>
      </c>
      <c r="R290" s="8"/>
      <c r="S290" s="8"/>
      <c r="T290" s="8"/>
      <c r="U290" s="8"/>
      <c r="V290" s="8"/>
      <c r="W290" s="8"/>
      <c r="X290" s="8"/>
      <c r="Y290" s="8"/>
      <c r="Z290" s="8"/>
      <c r="AA290" s="8"/>
      <c r="AB290" s="8"/>
      <c r="AC290" s="8"/>
    </row>
    <row r="291" spans="1:29" ht="12.75">
      <c r="A291" t="s">
        <v>13</v>
      </c>
      <c r="B291">
        <v>2000</v>
      </c>
      <c r="C291">
        <f aca="true" t="shared" si="113" ref="C291:N291">1/(1+30*EXP(-8.5*(C84/C290)))</f>
        <v>0.03225806451612903</v>
      </c>
      <c r="D291">
        <f t="shared" si="113"/>
        <v>0.03225806451612903</v>
      </c>
      <c r="E291">
        <f t="shared" si="113"/>
        <v>0.03225806451612903</v>
      </c>
      <c r="F291">
        <f t="shared" si="113"/>
        <v>0.03225806451612903</v>
      </c>
      <c r="G291">
        <f t="shared" si="113"/>
        <v>0.03225806451612903</v>
      </c>
      <c r="H291">
        <f t="shared" si="113"/>
        <v>0.03225806451612903</v>
      </c>
      <c r="I291">
        <f t="shared" si="113"/>
        <v>0.03225806451612903</v>
      </c>
      <c r="J291">
        <f t="shared" si="113"/>
        <v>0.03225806451612903</v>
      </c>
      <c r="K291">
        <f t="shared" si="113"/>
        <v>0.03225806451612903</v>
      </c>
      <c r="L291">
        <f t="shared" si="113"/>
        <v>0.03225806451612903</v>
      </c>
      <c r="M291">
        <f t="shared" si="113"/>
        <v>0.03225806451612903</v>
      </c>
      <c r="N291">
        <f t="shared" si="113"/>
        <v>0.03225806451612903</v>
      </c>
      <c r="R291" s="8"/>
      <c r="S291" s="8"/>
      <c r="T291" s="8"/>
      <c r="U291" s="8"/>
      <c r="V291" s="8"/>
      <c r="W291" s="8"/>
      <c r="X291" s="8"/>
      <c r="Y291" s="8"/>
      <c r="Z291" s="8"/>
      <c r="AA291" s="8"/>
      <c r="AB291" s="8"/>
      <c r="AC291" s="8"/>
    </row>
    <row r="292" spans="1:29" ht="12.75">
      <c r="A292" t="s">
        <v>14</v>
      </c>
      <c r="B292">
        <v>2000</v>
      </c>
      <c r="C292">
        <f>equations!$C$4*EXP(equations!$D$4*(1/equations!$E$4-1/((273+C288)-equations!$F$4)))</f>
        <v>0.17042754177611263</v>
      </c>
      <c r="D292">
        <f>equations!$C$4*EXP(equations!$D$4*(1/equations!$E$4-1/((273+D288)-equations!$F$4)))</f>
        <v>0.17042754177611263</v>
      </c>
      <c r="E292">
        <f>equations!$C$4*EXP(equations!$D$4*(1/equations!$E$4-1/((273+E288)-equations!$F$4)))</f>
        <v>0.17042754177611263</v>
      </c>
      <c r="F292">
        <f>equations!$C$4*EXP(equations!$D$4*(1/equations!$E$4-1/((273+F288)-equations!$F$4)))</f>
        <v>0.17042754177611263</v>
      </c>
      <c r="G292">
        <f>equations!$C$4*EXP(equations!$D$4*(1/equations!$E$4-1/((273+G288)-equations!$F$4)))</f>
        <v>0.17042754177611263</v>
      </c>
      <c r="H292">
        <f>equations!$C$4*EXP(equations!$D$4*(1/equations!$E$4-1/((273+H288)-equations!$F$4)))</f>
        <v>0.17042754177611263</v>
      </c>
      <c r="I292">
        <f>equations!$C$4*EXP(equations!$D$4*(1/equations!$E$4-1/((273+I288)-equations!$F$4)))</f>
        <v>0.17042754177611263</v>
      </c>
      <c r="J292">
        <f>equations!$C$4*EXP(equations!$D$4*(1/equations!$E$4-1/((273+J288)-equations!$F$4)))</f>
        <v>0.17042754177611263</v>
      </c>
      <c r="K292">
        <f>equations!$C$4*EXP(equations!$D$4*(1/equations!$E$4-1/((273+K288)-equations!$F$4)))</f>
        <v>0.17042754177611263</v>
      </c>
      <c r="L292">
        <f>equations!$C$4*EXP(equations!$D$4*(1/equations!$E$4-1/((273+L288)-equations!$F$4)))</f>
        <v>0.17042754177611263</v>
      </c>
      <c r="M292">
        <f>equations!$C$4*EXP(equations!$D$4*(1/equations!$E$4-1/((273+M288)-equations!$F$4)))</f>
        <v>0.17042754177611263</v>
      </c>
      <c r="N292">
        <f>equations!$C$4*EXP(equations!$D$4*(1/equations!$E$4-1/((273+N288)-equations!$F$4)))</f>
        <v>0.17042754177611263</v>
      </c>
      <c r="R292" s="8"/>
      <c r="S292" s="8"/>
      <c r="T292" s="8"/>
      <c r="U292" s="8"/>
      <c r="V292" s="8"/>
      <c r="W292" s="8"/>
      <c r="X292" s="8"/>
      <c r="Y292" s="8"/>
      <c r="Z292" s="8"/>
      <c r="AA292" s="8"/>
      <c r="AB292" s="8"/>
      <c r="AC292" s="8"/>
    </row>
    <row r="293" spans="1:15" ht="12.75">
      <c r="A293" t="s">
        <v>15</v>
      </c>
      <c r="B293">
        <v>2000</v>
      </c>
      <c r="C293">
        <f aca="true" t="shared" si="114" ref="C293:N293">C291*C292</f>
        <v>0.005497662637939117</v>
      </c>
      <c r="D293">
        <f t="shared" si="114"/>
        <v>0.005497662637939117</v>
      </c>
      <c r="E293">
        <f t="shared" si="114"/>
        <v>0.005497662637939117</v>
      </c>
      <c r="F293">
        <f t="shared" si="114"/>
        <v>0.005497662637939117</v>
      </c>
      <c r="G293">
        <f t="shared" si="114"/>
        <v>0.005497662637939117</v>
      </c>
      <c r="H293">
        <f t="shared" si="114"/>
        <v>0.005497662637939117</v>
      </c>
      <c r="I293">
        <f t="shared" si="114"/>
        <v>0.005497662637939117</v>
      </c>
      <c r="J293">
        <f t="shared" si="114"/>
        <v>0.005497662637939117</v>
      </c>
      <c r="K293">
        <f t="shared" si="114"/>
        <v>0.005497662637939117</v>
      </c>
      <c r="L293">
        <f t="shared" si="114"/>
        <v>0.005497662637939117</v>
      </c>
      <c r="M293">
        <f t="shared" si="114"/>
        <v>0.005497662637939117</v>
      </c>
      <c r="N293">
        <f t="shared" si="114"/>
        <v>0.005497662637939117</v>
      </c>
      <c r="O293">
        <f>AVERAGE(C293:N293)</f>
        <v>0.005497662637939118</v>
      </c>
    </row>
    <row r="295" spans="1:15" ht="12.75">
      <c r="A295" t="s">
        <v>16</v>
      </c>
      <c r="C295">
        <f>AVERAGE(C104,C111,C118,C125,C132,C139,C146,C258,C251,C244,C237,C230,C223,C216,C209,C202,C195,C188,C181,C174,C167,C160,C153,C265,C272,C279,C286,C293)</f>
        <v>0.014800021464719622</v>
      </c>
      <c r="D295">
        <f aca="true" t="shared" si="115" ref="D295:O295">AVERAGE(D104,D111,D118,D125,D132,D139,D146,D258,D251,D244,D237,D230,D223,D216,D209,D202,D195,D188,D181,D174,D167,D160,D153,D265,D272,D279,D286,D293)</f>
        <v>0.015936925374592858</v>
      </c>
      <c r="E295">
        <f t="shared" si="115"/>
        <v>0.006540897195788452</v>
      </c>
      <c r="F295">
        <f t="shared" si="115"/>
        <v>0.01574938347197223</v>
      </c>
      <c r="G295">
        <f t="shared" si="115"/>
        <v>0.03434095745033848</v>
      </c>
      <c r="H295">
        <f t="shared" si="115"/>
        <v>0.021044619774266148</v>
      </c>
      <c r="I295">
        <f t="shared" si="115"/>
        <v>0.014267766212155183</v>
      </c>
      <c r="J295">
        <f t="shared" si="115"/>
        <v>0.01110908062436942</v>
      </c>
      <c r="K295">
        <f t="shared" si="115"/>
        <v>0.042890841881028256</v>
      </c>
      <c r="L295">
        <f t="shared" si="115"/>
        <v>0.027867031969274095</v>
      </c>
      <c r="M295">
        <f t="shared" si="115"/>
        <v>0.019646799417168764</v>
      </c>
      <c r="N295">
        <f t="shared" si="115"/>
        <v>0.016002668971003164</v>
      </c>
      <c r="O295">
        <f t="shared" si="115"/>
        <v>0.020016416150556403</v>
      </c>
    </row>
    <row r="296" spans="1:15" ht="12.75">
      <c r="A296" t="s">
        <v>17</v>
      </c>
      <c r="C296">
        <f>STDEV(C104,C111,C118,C125,C132,C139,C146,C258,C251,C244,C237,C230,C223,C216,C209,C202,C195,C188,C181,C174,C167,C160,C153,C265,C272,C279,C286,C293)</f>
        <v>0.0492234561238956</v>
      </c>
      <c r="D296">
        <f aca="true" t="shared" si="116" ref="D296:O296">STDEV(D104,D111,D118,D125,D132,D139,D146,D258,D251,D244,D237,D230,D223,D216,D209,D202,D195,D188,D181,D174,D167,D160,D153,D265,D272,D279,D286,D293)</f>
        <v>0.055239386144098755</v>
      </c>
      <c r="E296">
        <f t="shared" si="116"/>
        <v>0.005520278398355563</v>
      </c>
      <c r="F296">
        <f t="shared" si="116"/>
        <v>0.05424700767462261</v>
      </c>
      <c r="G296">
        <f t="shared" si="116"/>
        <v>0.15262437013065616</v>
      </c>
      <c r="H296">
        <f t="shared" si="116"/>
        <v>0.08226676445300442</v>
      </c>
      <c r="I296">
        <f t="shared" si="116"/>
        <v>0.04640702605930885</v>
      </c>
      <c r="J296">
        <f t="shared" si="116"/>
        <v>0.02969283298905885</v>
      </c>
      <c r="K296">
        <f t="shared" si="116"/>
        <v>0.19786610601455282</v>
      </c>
      <c r="L296">
        <f t="shared" si="116"/>
        <v>0.11836757647213482</v>
      </c>
      <c r="M296">
        <f t="shared" si="116"/>
        <v>0.07487019436815816</v>
      </c>
      <c r="N296">
        <f t="shared" si="116"/>
        <v>0.0555872685568921</v>
      </c>
      <c r="O296">
        <f t="shared" si="116"/>
        <v>0.07682602228206163</v>
      </c>
    </row>
    <row r="297" spans="3:15" ht="12.75">
      <c r="C297" t="s">
        <v>127</v>
      </c>
      <c r="D297" t="s">
        <v>128</v>
      </c>
      <c r="E297" t="s">
        <v>129</v>
      </c>
      <c r="F297" t="s">
        <v>130</v>
      </c>
      <c r="G297" t="s">
        <v>131</v>
      </c>
      <c r="H297" t="s">
        <v>132</v>
      </c>
      <c r="I297" t="s">
        <v>133</v>
      </c>
      <c r="J297" t="s">
        <v>134</v>
      </c>
      <c r="K297" t="s">
        <v>135</v>
      </c>
      <c r="L297" t="s">
        <v>136</v>
      </c>
      <c r="M297" t="s">
        <v>137</v>
      </c>
      <c r="N297" t="s">
        <v>138</v>
      </c>
      <c r="O297" t="s">
        <v>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297"/>
  <sheetViews>
    <sheetView workbookViewId="0" topLeftCell="A73">
      <selection activeCell="B89" sqref="B89"/>
    </sheetView>
  </sheetViews>
  <sheetFormatPr defaultColWidth="9.140625" defaultRowHeight="12.75"/>
  <cols>
    <col min="1" max="16384" width="8.8515625" style="0" customWidth="1"/>
  </cols>
  <sheetData>
    <row r="1" ht="12.75">
      <c r="A1" s="21" t="s">
        <v>32</v>
      </c>
    </row>
    <row r="2" spans="1:14" s="22" customFormat="1" ht="12.75">
      <c r="A2" s="22" t="s">
        <v>156</v>
      </c>
      <c r="B2" s="22" t="s">
        <v>148</v>
      </c>
      <c r="C2" s="22" t="s">
        <v>127</v>
      </c>
      <c r="D2" s="22" t="s">
        <v>128</v>
      </c>
      <c r="E2" s="22" t="s">
        <v>129</v>
      </c>
      <c r="F2" s="22" t="s">
        <v>149</v>
      </c>
      <c r="G2" s="22" t="s">
        <v>131</v>
      </c>
      <c r="H2" s="22" t="s">
        <v>150</v>
      </c>
      <c r="I2" s="22" t="s">
        <v>151</v>
      </c>
      <c r="J2" s="22" t="s">
        <v>134</v>
      </c>
      <c r="K2" s="22" t="s">
        <v>152</v>
      </c>
      <c r="L2" s="22" t="s">
        <v>153</v>
      </c>
      <c r="M2" s="22" t="s">
        <v>137</v>
      </c>
      <c r="N2" s="22" t="s">
        <v>138</v>
      </c>
    </row>
    <row r="3" spans="1:15" ht="12.75">
      <c r="A3" t="s">
        <v>143</v>
      </c>
      <c r="B3">
        <v>1973</v>
      </c>
      <c r="C3">
        <v>2.99</v>
      </c>
      <c r="D3">
        <v>5.5</v>
      </c>
      <c r="E3">
        <v>1.72</v>
      </c>
      <c r="F3">
        <v>4.89</v>
      </c>
      <c r="G3">
        <v>6.84</v>
      </c>
      <c r="H3">
        <v>5.3</v>
      </c>
      <c r="I3">
        <v>16.41</v>
      </c>
      <c r="J3">
        <v>5.06</v>
      </c>
      <c r="K3">
        <v>6.5</v>
      </c>
      <c r="L3">
        <v>1.91</v>
      </c>
      <c r="M3">
        <v>5.41</v>
      </c>
      <c r="N3">
        <v>6.28</v>
      </c>
      <c r="O3" s="22" t="s">
        <v>34</v>
      </c>
    </row>
    <row r="4" spans="1:15" ht="12.75">
      <c r="A4" t="s">
        <v>144</v>
      </c>
      <c r="B4">
        <v>1973</v>
      </c>
      <c r="C4">
        <v>-1.4</v>
      </c>
      <c r="D4">
        <v>-5.1</v>
      </c>
      <c r="E4">
        <v>-3.8</v>
      </c>
      <c r="F4">
        <v>-1.4</v>
      </c>
      <c r="G4">
        <v>3</v>
      </c>
      <c r="H4">
        <v>7.1</v>
      </c>
      <c r="I4">
        <v>11.5</v>
      </c>
      <c r="J4">
        <v>6.9</v>
      </c>
      <c r="K4">
        <v>2.3</v>
      </c>
      <c r="L4">
        <v>-2.4</v>
      </c>
      <c r="M4">
        <v>-7.1</v>
      </c>
      <c r="N4">
        <v>-8.4</v>
      </c>
      <c r="O4" s="22" t="s">
        <v>147</v>
      </c>
    </row>
    <row r="5" spans="1:14" ht="12.75">
      <c r="A5" t="s">
        <v>145</v>
      </c>
      <c r="B5">
        <v>1973</v>
      </c>
      <c r="C5">
        <v>1.4</v>
      </c>
      <c r="D5">
        <v>-0.2</v>
      </c>
      <c r="E5">
        <v>6.4</v>
      </c>
      <c r="F5">
        <v>5.8</v>
      </c>
      <c r="G5">
        <v>15</v>
      </c>
      <c r="H5">
        <v>21.6</v>
      </c>
      <c r="I5">
        <v>22.3</v>
      </c>
      <c r="J5">
        <v>20.3</v>
      </c>
      <c r="K5">
        <v>13.2</v>
      </c>
      <c r="L5">
        <v>6.2</v>
      </c>
      <c r="M5">
        <v>-0.6</v>
      </c>
      <c r="N5">
        <v>-4</v>
      </c>
    </row>
    <row r="6" ht="12.75">
      <c r="A6" t="s">
        <v>143</v>
      </c>
    </row>
    <row r="7" ht="12.75">
      <c r="A7" t="s">
        <v>144</v>
      </c>
    </row>
    <row r="8" ht="12.75">
      <c r="A8" t="s">
        <v>145</v>
      </c>
    </row>
    <row r="9" ht="12.75">
      <c r="A9" t="s">
        <v>143</v>
      </c>
    </row>
    <row r="10" ht="12.75">
      <c r="A10" t="s">
        <v>144</v>
      </c>
    </row>
    <row r="11" ht="12.75">
      <c r="A11" t="s">
        <v>145</v>
      </c>
    </row>
    <row r="12" ht="12.75">
      <c r="A12" t="s">
        <v>143</v>
      </c>
    </row>
    <row r="13" ht="12.75">
      <c r="A13" t="s">
        <v>144</v>
      </c>
    </row>
    <row r="14" ht="12.75">
      <c r="A14" t="s">
        <v>145</v>
      </c>
    </row>
    <row r="15" ht="12.75">
      <c r="A15" t="s">
        <v>143</v>
      </c>
    </row>
    <row r="16" ht="12.75">
      <c r="A16" t="s">
        <v>144</v>
      </c>
    </row>
    <row r="17" ht="12.75">
      <c r="A17" t="s">
        <v>145</v>
      </c>
    </row>
    <row r="18" ht="12.75">
      <c r="A18" t="s">
        <v>143</v>
      </c>
    </row>
    <row r="19" ht="12.75">
      <c r="A19" t="s">
        <v>144</v>
      </c>
    </row>
    <row r="20" ht="12.75">
      <c r="A20" t="s">
        <v>145</v>
      </c>
    </row>
    <row r="21" ht="12.75">
      <c r="A21" t="s">
        <v>143</v>
      </c>
    </row>
    <row r="22" ht="12.75">
      <c r="A22" t="s">
        <v>144</v>
      </c>
    </row>
    <row r="23" ht="12.75">
      <c r="A23" t="s">
        <v>145</v>
      </c>
    </row>
    <row r="24" ht="12.75">
      <c r="A24" t="s">
        <v>143</v>
      </c>
    </row>
    <row r="25" ht="12.75">
      <c r="A25" t="s">
        <v>144</v>
      </c>
    </row>
    <row r="26" ht="12.75">
      <c r="A26" t="s">
        <v>145</v>
      </c>
    </row>
    <row r="27" ht="12.75">
      <c r="A27" t="s">
        <v>143</v>
      </c>
    </row>
    <row r="28" ht="12.75">
      <c r="A28" t="s">
        <v>144</v>
      </c>
    </row>
    <row r="29" ht="12.75">
      <c r="A29" t="s">
        <v>145</v>
      </c>
    </row>
    <row r="30" ht="12.75">
      <c r="A30" t="s">
        <v>143</v>
      </c>
    </row>
    <row r="31" ht="12.75">
      <c r="A31" t="s">
        <v>144</v>
      </c>
    </row>
    <row r="32" ht="12.75">
      <c r="A32" t="s">
        <v>145</v>
      </c>
    </row>
    <row r="33" ht="12.75">
      <c r="A33" t="s">
        <v>143</v>
      </c>
    </row>
    <row r="34" ht="12.75">
      <c r="A34" t="s">
        <v>144</v>
      </c>
    </row>
    <row r="35" ht="12.75">
      <c r="A35" t="s">
        <v>145</v>
      </c>
    </row>
    <row r="36" ht="12.75">
      <c r="A36" t="s">
        <v>143</v>
      </c>
    </row>
    <row r="37" ht="12.75">
      <c r="A37" t="s">
        <v>144</v>
      </c>
    </row>
    <row r="38" ht="12.75">
      <c r="A38" t="s">
        <v>145</v>
      </c>
    </row>
    <row r="39" ht="12.75">
      <c r="A39" t="s">
        <v>143</v>
      </c>
    </row>
    <row r="40" ht="12.75">
      <c r="A40" t="s">
        <v>144</v>
      </c>
    </row>
    <row r="41" ht="12.75">
      <c r="A41" t="s">
        <v>145</v>
      </c>
    </row>
    <row r="42" ht="12.75">
      <c r="A42" t="s">
        <v>143</v>
      </c>
    </row>
    <row r="43" ht="12.75">
      <c r="A43" t="s">
        <v>144</v>
      </c>
    </row>
    <row r="44" ht="12.75">
      <c r="A44" t="s">
        <v>145</v>
      </c>
    </row>
    <row r="45" ht="12.75">
      <c r="A45" t="s">
        <v>143</v>
      </c>
    </row>
    <row r="46" ht="12.75">
      <c r="A46" t="s">
        <v>144</v>
      </c>
    </row>
    <row r="47" ht="12.75">
      <c r="A47" t="s">
        <v>145</v>
      </c>
    </row>
    <row r="48" ht="12.75">
      <c r="A48" t="s">
        <v>143</v>
      </c>
    </row>
    <row r="49" ht="12.75">
      <c r="A49" t="s">
        <v>144</v>
      </c>
    </row>
    <row r="50" ht="12.75">
      <c r="A50" t="s">
        <v>145</v>
      </c>
    </row>
    <row r="51" ht="12.75">
      <c r="A51" t="s">
        <v>143</v>
      </c>
    </row>
    <row r="52" ht="12.75">
      <c r="A52" t="s">
        <v>144</v>
      </c>
    </row>
    <row r="53" ht="12.75">
      <c r="A53" t="s">
        <v>145</v>
      </c>
    </row>
    <row r="54" ht="12.75">
      <c r="A54" t="s">
        <v>143</v>
      </c>
    </row>
    <row r="55" ht="12.75">
      <c r="A55" t="s">
        <v>144</v>
      </c>
    </row>
    <row r="56" ht="12.75">
      <c r="A56" t="s">
        <v>145</v>
      </c>
    </row>
    <row r="57" ht="12.75">
      <c r="A57" t="s">
        <v>143</v>
      </c>
    </row>
    <row r="58" ht="12.75">
      <c r="A58" t="s">
        <v>144</v>
      </c>
    </row>
    <row r="59" ht="12.75">
      <c r="A59" t="s">
        <v>145</v>
      </c>
    </row>
    <row r="60" ht="12.75">
      <c r="A60" t="s">
        <v>143</v>
      </c>
    </row>
    <row r="61" ht="12.75">
      <c r="A61" t="s">
        <v>144</v>
      </c>
    </row>
    <row r="62" ht="12.75">
      <c r="A62" t="s">
        <v>145</v>
      </c>
    </row>
    <row r="63" ht="12.75">
      <c r="A63" t="s">
        <v>143</v>
      </c>
    </row>
    <row r="64" ht="12.75">
      <c r="A64" t="s">
        <v>144</v>
      </c>
    </row>
    <row r="65" ht="12.75">
      <c r="A65" t="s">
        <v>145</v>
      </c>
    </row>
    <row r="66" ht="12.75">
      <c r="A66" t="s">
        <v>143</v>
      </c>
    </row>
    <row r="67" ht="12.75">
      <c r="A67" t="s">
        <v>144</v>
      </c>
    </row>
    <row r="68" ht="12.75">
      <c r="A68" t="s">
        <v>145</v>
      </c>
    </row>
    <row r="69" ht="12.75">
      <c r="A69" t="s">
        <v>143</v>
      </c>
    </row>
    <row r="70" ht="12.75">
      <c r="A70" t="s">
        <v>144</v>
      </c>
    </row>
    <row r="71" ht="12.75">
      <c r="A71" t="s">
        <v>145</v>
      </c>
    </row>
    <row r="72" ht="12.75">
      <c r="A72" t="s">
        <v>143</v>
      </c>
    </row>
    <row r="73" ht="12.75">
      <c r="A73" t="s">
        <v>144</v>
      </c>
    </row>
    <row r="74" ht="12.75">
      <c r="A74" t="s">
        <v>145</v>
      </c>
    </row>
    <row r="75" ht="12.75">
      <c r="A75" t="s">
        <v>143</v>
      </c>
    </row>
    <row r="76" ht="12.75">
      <c r="A76" t="s">
        <v>144</v>
      </c>
    </row>
    <row r="77" ht="12.75">
      <c r="A77" t="s">
        <v>145</v>
      </c>
    </row>
    <row r="78" ht="12.75">
      <c r="A78" t="s">
        <v>143</v>
      </c>
    </row>
    <row r="79" ht="12.75">
      <c r="A79" t="s">
        <v>144</v>
      </c>
    </row>
    <row r="80" ht="12.75">
      <c r="A80" t="s">
        <v>145</v>
      </c>
    </row>
    <row r="81" ht="12.75">
      <c r="A81" t="s">
        <v>143</v>
      </c>
    </row>
    <row r="82" ht="12.75">
      <c r="A82" t="s">
        <v>144</v>
      </c>
    </row>
    <row r="83" ht="12.75">
      <c r="A83" t="s">
        <v>145</v>
      </c>
    </row>
    <row r="84" ht="12.75">
      <c r="A84" t="s">
        <v>143</v>
      </c>
    </row>
    <row r="85" ht="12.75">
      <c r="A85" t="s">
        <v>144</v>
      </c>
    </row>
    <row r="86" ht="12.75">
      <c r="A86" t="s">
        <v>145</v>
      </c>
    </row>
    <row r="87" spans="3:14" ht="12.75">
      <c r="C87" s="8"/>
      <c r="D87" s="8"/>
      <c r="E87" s="8"/>
      <c r="F87" s="8"/>
      <c r="G87" s="8"/>
      <c r="H87" s="8"/>
      <c r="I87" s="8"/>
      <c r="J87" s="8"/>
      <c r="K87" s="8"/>
      <c r="L87" s="8"/>
      <c r="M87" s="8"/>
      <c r="N87" s="8"/>
    </row>
    <row r="88" spans="1:14" ht="12.75">
      <c r="A88" s="21" t="s">
        <v>33</v>
      </c>
      <c r="C88" s="8"/>
      <c r="D88" s="8"/>
      <c r="E88" s="8"/>
      <c r="F88" s="8"/>
      <c r="G88" s="8"/>
      <c r="H88" s="8"/>
      <c r="I88" s="8"/>
      <c r="J88" s="8"/>
      <c r="K88" s="8"/>
      <c r="L88" s="8"/>
      <c r="M88" s="8"/>
      <c r="N88" s="8"/>
    </row>
    <row r="89" ht="12.75">
      <c r="B89" s="21" t="s">
        <v>159</v>
      </c>
    </row>
    <row r="90" spans="1:4" ht="12.75">
      <c r="A90" t="s">
        <v>65</v>
      </c>
      <c r="B90">
        <f>sites!E6</f>
        <v>59.75</v>
      </c>
      <c r="C90" t="s">
        <v>146</v>
      </c>
      <c r="D90">
        <f>B90*(equations!$G$4/180)</f>
        <v>1.0428342280666119</v>
      </c>
    </row>
    <row r="91" spans="3:15" ht="12.75">
      <c r="C91" t="s">
        <v>127</v>
      </c>
      <c r="D91" t="s">
        <v>128</v>
      </c>
      <c r="E91" t="s">
        <v>129</v>
      </c>
      <c r="F91" t="s">
        <v>130</v>
      </c>
      <c r="G91" t="s">
        <v>131</v>
      </c>
      <c r="H91" t="s">
        <v>132</v>
      </c>
      <c r="I91" t="s">
        <v>133</v>
      </c>
      <c r="J91" t="s">
        <v>134</v>
      </c>
      <c r="K91" t="s">
        <v>135</v>
      </c>
      <c r="L91" t="s">
        <v>136</v>
      </c>
      <c r="M91" t="s">
        <v>137</v>
      </c>
      <c r="N91" t="s">
        <v>138</v>
      </c>
      <c r="O91" t="s">
        <v>3</v>
      </c>
    </row>
    <row r="92" spans="1:14" ht="12.75">
      <c r="A92" t="s">
        <v>4</v>
      </c>
      <c r="C92">
        <f>0.401426*SIN(6.283185*(equations!$H$34-77)/365)</f>
        <v>-0.34821952440095305</v>
      </c>
      <c r="D92">
        <f>0.401426*SIN(6.283185*(equations!$I$34-77)/365)</f>
        <v>-0.20419373329002194</v>
      </c>
      <c r="E92">
        <f>0.401426*SIN(6.283185*(equations!$J$34-77)/365)</f>
        <v>-0.013817729192002201</v>
      </c>
      <c r="F92">
        <f>0.401426*SIN(6.283185*(equations!$K$34-77)/365)</f>
        <v>0.19217620190074988</v>
      </c>
      <c r="G92">
        <f>0.401426*SIN(6.283185*(equations!$L$34-77)/365)</f>
        <v>0.3411386652776681</v>
      </c>
      <c r="H92">
        <f>0.401426*SIN(6.283185*(equations!$M$34-77)/365)</f>
        <v>0.4013330700215778</v>
      </c>
      <c r="I92">
        <f>0.401426*SIN(6.283185*(equations!$H$36-77)/365)</f>
        <v>0.35325979824690545</v>
      </c>
      <c r="J92">
        <f>0.401426*SIN(6.283185*(equations!$I$36-77)/365)</f>
        <v>0.20716090507127147</v>
      </c>
      <c r="K92">
        <f>0.401426*SIN(6.283185*(equations!$J$36-77)/365)</f>
        <v>0.0034551338167799098</v>
      </c>
      <c r="L92">
        <f>0.401426*SIN(6.283185*(equations!$K$36-77)/365)</f>
        <v>-0.19520244514080431</v>
      </c>
      <c r="M92">
        <f>0.401426*SIN(6.283185*(equations!$L$36-77)/365)</f>
        <v>-0.3464876504402988</v>
      </c>
      <c r="N92">
        <f>0.401426*SIN(6.283185*(equations!$M$36-77)/365)</f>
        <v>-0.40139254342642217</v>
      </c>
    </row>
    <row r="93" spans="1:14" ht="12.75">
      <c r="A93" t="s">
        <v>5</v>
      </c>
      <c r="C93">
        <f aca="true" t="shared" si="0" ref="C93:N93">SQRT(MAX(0,1-(-TAN($D$90)*TAN(C92))^2))</f>
        <v>0.7826459624632018</v>
      </c>
      <c r="D93">
        <f t="shared" si="0"/>
        <v>0.934833768800735</v>
      </c>
      <c r="E93">
        <f t="shared" si="0"/>
        <v>0.9997192302895765</v>
      </c>
      <c r="F93">
        <f t="shared" si="0"/>
        <v>0.9426979032287344</v>
      </c>
      <c r="G93">
        <f t="shared" si="0"/>
        <v>0.7933541710267633</v>
      </c>
      <c r="H93">
        <f t="shared" si="0"/>
        <v>0.6859258047781763</v>
      </c>
      <c r="I93">
        <f t="shared" si="0"/>
        <v>0.774750783196165</v>
      </c>
      <c r="J93">
        <f t="shared" si="0"/>
        <v>0.9327997842586511</v>
      </c>
      <c r="K93">
        <f t="shared" si="0"/>
        <v>0.999982449170091</v>
      </c>
      <c r="L93">
        <f t="shared" si="0"/>
        <v>0.9407732732024533</v>
      </c>
      <c r="M93">
        <f t="shared" si="0"/>
        <v>0.7853057113350136</v>
      </c>
      <c r="N93">
        <f t="shared" si="0"/>
        <v>0.6857981087715028</v>
      </c>
    </row>
    <row r="94" spans="1:14" ht="12.75">
      <c r="A94" t="s">
        <v>6</v>
      </c>
      <c r="C94">
        <f aca="true" t="shared" si="1" ref="C94:N94">(-TAN($D$90)*TAN(C92))</f>
        <v>0.6224671055084344</v>
      </c>
      <c r="D94">
        <f t="shared" si="1"/>
        <v>0.35508565827109095</v>
      </c>
      <c r="E94">
        <f t="shared" si="1"/>
        <v>0.023695159615767823</v>
      </c>
      <c r="F94">
        <f t="shared" si="1"/>
        <v>-0.33364751347514615</v>
      </c>
      <c r="G94">
        <f t="shared" si="1"/>
        <v>-0.6087603463715727</v>
      </c>
      <c r="H94">
        <f t="shared" si="1"/>
        <v>-0.7276714851768009</v>
      </c>
      <c r="I94">
        <f t="shared" si="1"/>
        <v>-0.6322667348017995</v>
      </c>
      <c r="J94">
        <f t="shared" si="1"/>
        <v>-0.3603950089651826</v>
      </c>
      <c r="K94">
        <f t="shared" si="1"/>
        <v>-0.005924639380270615</v>
      </c>
      <c r="L94">
        <f t="shared" si="1"/>
        <v>0.33903635266434495</v>
      </c>
      <c r="M94">
        <f t="shared" si="1"/>
        <v>0.6191081809705056</v>
      </c>
      <c r="N94">
        <f t="shared" si="1"/>
        <v>0.7277918342530575</v>
      </c>
    </row>
    <row r="95" spans="1:14" ht="12.75">
      <c r="A95" t="s">
        <v>7</v>
      </c>
      <c r="C95">
        <f aca="true" t="shared" si="2" ref="C95:N95">MAX(0,ATAN2(C94,C93))</f>
        <v>0.8989052975725843</v>
      </c>
      <c r="D95">
        <f t="shared" si="2"/>
        <v>1.207790631703661</v>
      </c>
      <c r="E95">
        <f t="shared" si="2"/>
        <v>1.5470989493023406</v>
      </c>
      <c r="F95">
        <f t="shared" si="2"/>
        <v>1.91096649425135</v>
      </c>
      <c r="G95">
        <f t="shared" si="2"/>
        <v>2.2252934316592254</v>
      </c>
      <c r="H95">
        <f t="shared" si="2"/>
        <v>2.385717432420228</v>
      </c>
      <c r="I95">
        <f t="shared" si="2"/>
        <v>2.2552718178645916</v>
      </c>
      <c r="J95">
        <f t="shared" si="2"/>
        <v>1.9394876515780066</v>
      </c>
      <c r="K95">
        <f t="shared" si="2"/>
        <v>1.5767210008361898</v>
      </c>
      <c r="L95">
        <f t="shared" si="2"/>
        <v>1.2249039326833895</v>
      </c>
      <c r="M95">
        <f t="shared" si="2"/>
        <v>0.9031897655901083</v>
      </c>
      <c r="N95">
        <f t="shared" si="2"/>
        <v>0.7556997498888514</v>
      </c>
    </row>
    <row r="96" spans="1:14" ht="12.75">
      <c r="A96" t="s">
        <v>8</v>
      </c>
      <c r="C96">
        <f>(917*equations!$G$34*(C95*SIN($D$90)*SIN(C92)+COS($D$90)*COS(C92)*SIN(C95)))/equations!$G$34</f>
        <v>96.88078512984953</v>
      </c>
      <c r="D96">
        <f>(917*equations!$G$34*(D95*SIN($D$90)*SIN(D92)+COS($D$90)*COS(D92)*SIN(D95)))/equations!$G$34</f>
        <v>228.87988778365798</v>
      </c>
      <c r="E96">
        <f>(917*equations!$G$34*(E95*SIN($D$90)*SIN(E92)+COS($D$90)*COS(E92)*SIN(E95)))/equations!$G$34</f>
        <v>444.85365492628046</v>
      </c>
      <c r="F96">
        <f>(917*equations!$G$34*(F95*SIN($D$90)*SIN(F92)+COS($D$90)*COS(F92)*SIN(F95)))/equations!$G$34</f>
        <v>716.5914082391727</v>
      </c>
      <c r="G96">
        <f>(917*equations!$G$34*(G95*SIN($D$90)*SIN(G92)+COS($D$90)*COS(G92)*SIN(G95)))/equations!$G$34</f>
        <v>935.1208822217282</v>
      </c>
      <c r="H96">
        <f>(917*equations!$G$34*(H95*SIN($D$90)*SIN(H92)+COS($D$90)*COS(H92)*SIN(H95)))/equations!$G$34</f>
        <v>1029.9410963140156</v>
      </c>
      <c r="I96">
        <f>(917*equations!$G$34*(I95*SIN($D$90)*SIN(I92)+COS($D$90)*COS(I92)*SIN(I95)))/equations!$G$34</f>
        <v>953.8527267546453</v>
      </c>
      <c r="J96">
        <f>(917*equations!$G$34*(J95*SIN($D$90)*SIN(J92)+COS($D$90)*COS(J92)*SIN(J95)))/equations!$G$34</f>
        <v>737.7014162483067</v>
      </c>
      <c r="K96">
        <f>(917*equations!$G$34*(K95*SIN($D$90)*SIN(K92)+COS($D$90)*COS(K92)*SIN(K95)))/equations!$G$34</f>
        <v>466.26525378107146</v>
      </c>
      <c r="L96">
        <f>(917*equations!$G$34*(L95*SIN($D$90)*SIN(L92)+COS($D$90)*COS(L92)*SIN(L95)))/equations!$G$34</f>
        <v>238.14376144818652</v>
      </c>
      <c r="M96">
        <f>(917*equations!$G$34*(M95*SIN($D$90)*SIN(M92)+COS($D$90)*COS(M92)*SIN(M95)))/equations!$G$34</f>
        <v>98.25660714340304</v>
      </c>
      <c r="N96">
        <f>(917*equations!$G$34*(N95*SIN($D$90)*SIN(N92)+COS($D$90)*COS(N92)*SIN(N95)))/equations!$G$34</f>
        <v>57.750563801094266</v>
      </c>
    </row>
    <row r="98" spans="1:14" ht="12.75">
      <c r="A98" t="s">
        <v>9</v>
      </c>
      <c r="B98">
        <v>1973</v>
      </c>
      <c r="C98" s="8">
        <f>C5-C4</f>
        <v>2.8</v>
      </c>
      <c r="D98" s="8">
        <f>D5-D4</f>
        <v>4.8999999999999995</v>
      </c>
      <c r="E98" s="8">
        <f aca="true" t="shared" si="3" ref="E98:N98">E5-E4</f>
        <v>10.2</v>
      </c>
      <c r="F98" s="8">
        <f t="shared" si="3"/>
        <v>7.199999999999999</v>
      </c>
      <c r="G98" s="8">
        <f t="shared" si="3"/>
        <v>12</v>
      </c>
      <c r="H98" s="8">
        <f t="shared" si="3"/>
        <v>14.500000000000002</v>
      </c>
      <c r="I98" s="8">
        <f t="shared" si="3"/>
        <v>10.8</v>
      </c>
      <c r="J98" s="8">
        <f t="shared" si="3"/>
        <v>13.4</v>
      </c>
      <c r="K98" s="8">
        <f t="shared" si="3"/>
        <v>10.899999999999999</v>
      </c>
      <c r="L98" s="8">
        <f t="shared" si="3"/>
        <v>8.6</v>
      </c>
      <c r="M98" s="8">
        <f t="shared" si="3"/>
        <v>6.5</v>
      </c>
      <c r="N98" s="8">
        <f t="shared" si="3"/>
        <v>4.4</v>
      </c>
    </row>
    <row r="99" spans="1:14" ht="12.75">
      <c r="A99" t="s">
        <v>10</v>
      </c>
      <c r="B99">
        <v>1973</v>
      </c>
      <c r="C99">
        <f>(C4+C5)/2</f>
        <v>0</v>
      </c>
      <c r="D99">
        <f aca="true" t="shared" si="4" ref="D99:N99">(D4+D5)/2</f>
        <v>-2.65</v>
      </c>
      <c r="E99">
        <f t="shared" si="4"/>
        <v>1.3000000000000003</v>
      </c>
      <c r="F99">
        <f t="shared" si="4"/>
        <v>2.2</v>
      </c>
      <c r="G99">
        <f t="shared" si="4"/>
        <v>9</v>
      </c>
      <c r="H99">
        <f t="shared" si="4"/>
        <v>14.350000000000001</v>
      </c>
      <c r="I99">
        <f t="shared" si="4"/>
        <v>16.9</v>
      </c>
      <c r="J99">
        <f t="shared" si="4"/>
        <v>13.600000000000001</v>
      </c>
      <c r="K99">
        <f t="shared" si="4"/>
        <v>7.75</v>
      </c>
      <c r="L99">
        <f t="shared" si="4"/>
        <v>1.9000000000000001</v>
      </c>
      <c r="M99">
        <f t="shared" si="4"/>
        <v>-3.8499999999999996</v>
      </c>
      <c r="N99">
        <f t="shared" si="4"/>
        <v>-6.2</v>
      </c>
    </row>
    <row r="100" spans="1:14" ht="12.75">
      <c r="A100" t="s">
        <v>11</v>
      </c>
      <c r="B100">
        <v>1973</v>
      </c>
      <c r="C100">
        <f>equations!$C$20*(C99+equations!$D$20)*SQRT(C98)*(C$96/equations!$E$20)</f>
        <v>0.12290533754582289</v>
      </c>
      <c r="D100">
        <f>equations!$C$20*(D99+equations!$D$20)*SQRT(D98)*(D$96/equations!$E$20)</f>
        <v>0.32692819817549285</v>
      </c>
      <c r="E100">
        <f>equations!$C$20*(E99+equations!$D$20)*SQRT(E98)*(E$96/equations!$E$20)</f>
        <v>1.15580532874592</v>
      </c>
      <c r="F100">
        <f>equations!$C$20*(F99+equations!$D$20)*SQRT(F98)*(F$96/equations!$E$20)</f>
        <v>1.6379548142687617</v>
      </c>
      <c r="G100">
        <f>equations!$C$20*(G99+equations!$D$20)*SQRT(G98)*(G$96/equations!$E$20)</f>
        <v>3.697662327241913</v>
      </c>
      <c r="H100">
        <f>equations!$C$20*(H99+equations!$D$20)*SQRT(H98)*(H$96/equations!$E$20)</f>
        <v>5.370459454346128</v>
      </c>
      <c r="I100">
        <f>equations!$C$20*(I99+equations!$D$20)*SQRT(I98)*(I$96/equations!$E$20)</f>
        <v>4.632940837117778</v>
      </c>
      <c r="J100">
        <f>equations!$C$20*(J99+equations!$D$20)*SQRT(J98)*(J$96/equations!$E$20)</f>
        <v>3.6115758530481528</v>
      </c>
      <c r="K100">
        <f>equations!$C$20*(K99+equations!$D$20)*SQRT(K98)*(K$96/equations!$E$20)</f>
        <v>1.6752178138851015</v>
      </c>
      <c r="L100">
        <f>equations!$C$20*(L99+equations!$D$20)*SQRT(L98)*(L$96/equations!$E$20)</f>
        <v>0.5859880194571773</v>
      </c>
      <c r="M100">
        <f>equations!$C$20*(M99+equations!$D$20)*SQRT(M98)*(M$96/equations!$E$20)</f>
        <v>0.14884242110736243</v>
      </c>
      <c r="N100">
        <f>equations!$C$20*(N99+equations!$D$20)*SQRT(N98)*(N$96/equations!$E$20)</f>
        <v>0.059851443903756275</v>
      </c>
    </row>
    <row r="101" spans="1:14" ht="12.75">
      <c r="A101" t="s">
        <v>12</v>
      </c>
      <c r="B101">
        <v>1973</v>
      </c>
      <c r="C101">
        <f>MAX(0.5,(C100*30)/10)*equations!$G$20</f>
        <v>0.5</v>
      </c>
      <c r="D101">
        <f>MAX(0.5,(D100*30)/10)*equations!$G$20</f>
        <v>0.9807845945264786</v>
      </c>
      <c r="E101">
        <f>MAX(0.5,(E100*30)/10)*equations!$G$20</f>
        <v>3.46741598623776</v>
      </c>
      <c r="F101">
        <f>MAX(0.5,(F100*30)/10)*equations!$G$20</f>
        <v>4.913864442806284</v>
      </c>
      <c r="G101">
        <f>MAX(0.5,(G100*30)/10)*equations!$G$20</f>
        <v>11.092986981725739</v>
      </c>
      <c r="H101">
        <f>MAX(0.5,(H100*30)/10)*equations!$G$20</f>
        <v>16.111378363038384</v>
      </c>
      <c r="I101">
        <f>MAX(0.5,(I100*30)/10)*equations!$G$20</f>
        <v>13.898822511353336</v>
      </c>
      <c r="J101">
        <f>MAX(0.5,(J100*30)/10)*equations!$G$20</f>
        <v>10.834727559144458</v>
      </c>
      <c r="K101">
        <f>MAX(0.5,(K100*30)/10)*equations!$G$20</f>
        <v>5.0256534416553045</v>
      </c>
      <c r="L101">
        <f>MAX(0.5,(L100*30)/10)*equations!$G$20</f>
        <v>1.7579640583715317</v>
      </c>
      <c r="M101">
        <f>MAX(0.5,(M100*30)/10)*equations!$G$20</f>
        <v>0.5</v>
      </c>
      <c r="N101">
        <f>MAX(0.5,(N100*30)/10)*equations!$G$20</f>
        <v>0.5</v>
      </c>
    </row>
    <row r="102" spans="1:14" ht="12.75">
      <c r="A102" t="s">
        <v>13</v>
      </c>
      <c r="B102">
        <v>1973</v>
      </c>
      <c r="C102">
        <f aca="true" t="shared" si="5" ref="C102:N102">1/(1+30*EXP(-8.5*(C3/C101)))</f>
        <v>1</v>
      </c>
      <c r="D102">
        <f t="shared" si="5"/>
        <v>1</v>
      </c>
      <c r="E102">
        <f t="shared" si="5"/>
        <v>0.693216258403935</v>
      </c>
      <c r="F102">
        <f t="shared" si="5"/>
        <v>0.9936789065685382</v>
      </c>
      <c r="G102">
        <f t="shared" si="5"/>
        <v>0.8629430106185603</v>
      </c>
      <c r="H102">
        <f t="shared" si="5"/>
        <v>0.35319218500379773</v>
      </c>
      <c r="I102">
        <f t="shared" si="5"/>
        <v>0.99868754803277</v>
      </c>
      <c r="J102">
        <f t="shared" si="5"/>
        <v>0.6384044236075038</v>
      </c>
      <c r="K102">
        <f t="shared" si="5"/>
        <v>0.9994959837511245</v>
      </c>
      <c r="L102">
        <f t="shared" si="5"/>
        <v>0.9970819502933315</v>
      </c>
      <c r="M102">
        <f t="shared" si="5"/>
        <v>1</v>
      </c>
      <c r="N102">
        <f t="shared" si="5"/>
        <v>1</v>
      </c>
    </row>
    <row r="103" spans="1:14" ht="12.75">
      <c r="A103" t="s">
        <v>14</v>
      </c>
      <c r="B103">
        <v>1973</v>
      </c>
      <c r="C103">
        <f>equations!$C$4*EXP(equations!$D$4*(1/equations!$E$4-1/((273+C99)-equations!$F$4)))</f>
        <v>0.17042754177611263</v>
      </c>
      <c r="D103">
        <f>equations!$C$4*EXP(equations!$D$4*(1/equations!$E$4-1/((273+D99)-equations!$F$4)))</f>
        <v>0.11282744057233532</v>
      </c>
      <c r="E103">
        <f>equations!$C$4*EXP(equations!$D$4*(1/equations!$E$4-1/((273+E99)-equations!$F$4)))</f>
        <v>0.205141730738253</v>
      </c>
      <c r="F103">
        <f>equations!$C$4*EXP(equations!$D$4*(1/equations!$E$4-1/((273+F99)-equations!$F$4)))</f>
        <v>0.231869476466303</v>
      </c>
      <c r="G103">
        <f>equations!$C$4*EXP(equations!$D$4*(1/equations!$E$4-1/((273+G99)-equations!$F$4)))</f>
        <v>0.5137173846339509</v>
      </c>
      <c r="H103">
        <f>equations!$C$4*EXP(equations!$D$4*(1/equations!$E$4-1/((273+H99)-equations!$F$4)))</f>
        <v>0.8466334463616304</v>
      </c>
      <c r="I103">
        <f>equations!$C$4*EXP(equations!$D$4*(1/equations!$E$4-1/((273+I99)-equations!$F$4)))</f>
        <v>1.042547870866684</v>
      </c>
      <c r="J103">
        <f>equations!$C$4*EXP(equations!$D$4*(1/equations!$E$4-1/((273+J99)-equations!$F$4)))</f>
        <v>0.7936547486999668</v>
      </c>
      <c r="K103">
        <f>equations!$C$4*EXP(equations!$D$4*(1/equations!$E$4-1/((273+K99)-equations!$F$4)))</f>
        <v>0.4505989750328513</v>
      </c>
      <c r="L103">
        <f>equations!$C$4*EXP(equations!$D$4*(1/equations!$E$4-1/((273+L99)-equations!$F$4)))</f>
        <v>0.22270830690082033</v>
      </c>
      <c r="M103">
        <f>equations!$C$4*EXP(equations!$D$4*(1/equations!$E$4-1/((273+M99)-equations!$F$4)))</f>
        <v>0.09201733883026947</v>
      </c>
      <c r="N103">
        <f>equations!$C$4*EXP(equations!$D$4*(1/equations!$E$4-1/((273+N99)-equations!$F$4)))</f>
        <v>0.059559573219552187</v>
      </c>
    </row>
    <row r="104" spans="1:15" ht="12.75">
      <c r="A104" t="s">
        <v>15</v>
      </c>
      <c r="B104">
        <v>1973</v>
      </c>
      <c r="C104">
        <f>C102*C103</f>
        <v>0.17042754177611263</v>
      </c>
      <c r="D104">
        <f>D102*D103</f>
        <v>0.11282744057233532</v>
      </c>
      <c r="E104">
        <f aca="true" t="shared" si="6" ref="E104:N104">E102*E103</f>
        <v>0.14220758302487924</v>
      </c>
      <c r="F104">
        <f t="shared" si="6"/>
        <v>0.23040380784165534</v>
      </c>
      <c r="G104">
        <f t="shared" si="6"/>
        <v>0.4433088265031145</v>
      </c>
      <c r="H104">
        <f t="shared" si="6"/>
        <v>0.2990243168177598</v>
      </c>
      <c r="I104">
        <f t="shared" si="6"/>
        <v>1.0411795768626335</v>
      </c>
      <c r="J104">
        <f t="shared" si="6"/>
        <v>0.5066727023871606</v>
      </c>
      <c r="K104">
        <f t="shared" si="6"/>
        <v>0.45037186582770805</v>
      </c>
      <c r="L104">
        <f t="shared" si="6"/>
        <v>0.22205843299119574</v>
      </c>
      <c r="M104">
        <f t="shared" si="6"/>
        <v>0.09201733883026947</v>
      </c>
      <c r="N104">
        <f t="shared" si="6"/>
        <v>0.059559573219552187</v>
      </c>
      <c r="O104">
        <f>AVERAGE(C104:N104)</f>
        <v>0.3141715838878647</v>
      </c>
    </row>
    <row r="105" spans="1:14" ht="12.75">
      <c r="A105" t="s">
        <v>9</v>
      </c>
      <c r="B105">
        <v>1974</v>
      </c>
      <c r="C105" s="8">
        <f>C8-C7</f>
        <v>0</v>
      </c>
      <c r="D105" s="8">
        <f aca="true" t="shared" si="7" ref="D105:N105">D8-D7</f>
        <v>0</v>
      </c>
      <c r="E105" s="8">
        <f t="shared" si="7"/>
        <v>0</v>
      </c>
      <c r="F105" s="8">
        <f t="shared" si="7"/>
        <v>0</v>
      </c>
      <c r="G105" s="8">
        <f t="shared" si="7"/>
        <v>0</v>
      </c>
      <c r="H105" s="8">
        <f t="shared" si="7"/>
        <v>0</v>
      </c>
      <c r="I105" s="8">
        <f t="shared" si="7"/>
        <v>0</v>
      </c>
      <c r="J105" s="8">
        <f t="shared" si="7"/>
        <v>0</v>
      </c>
      <c r="K105" s="8">
        <f t="shared" si="7"/>
        <v>0</v>
      </c>
      <c r="L105" s="8">
        <f t="shared" si="7"/>
        <v>0</v>
      </c>
      <c r="M105" s="8">
        <f t="shared" si="7"/>
        <v>0</v>
      </c>
      <c r="N105" s="8">
        <f t="shared" si="7"/>
        <v>0</v>
      </c>
    </row>
    <row r="106" spans="1:14" ht="12.75">
      <c r="A106" t="s">
        <v>10</v>
      </c>
      <c r="B106">
        <v>1974</v>
      </c>
      <c r="C106">
        <f>(C8+C7)/2</f>
        <v>0</v>
      </c>
      <c r="D106">
        <f aca="true" t="shared" si="8" ref="D106:N106">(D8+D7)/2</f>
        <v>0</v>
      </c>
      <c r="E106">
        <f t="shared" si="8"/>
        <v>0</v>
      </c>
      <c r="F106">
        <f t="shared" si="8"/>
        <v>0</v>
      </c>
      <c r="G106">
        <f t="shared" si="8"/>
        <v>0</v>
      </c>
      <c r="H106">
        <f t="shared" si="8"/>
        <v>0</v>
      </c>
      <c r="I106">
        <f t="shared" si="8"/>
        <v>0</v>
      </c>
      <c r="J106">
        <f t="shared" si="8"/>
        <v>0</v>
      </c>
      <c r="K106">
        <f t="shared" si="8"/>
        <v>0</v>
      </c>
      <c r="L106">
        <f t="shared" si="8"/>
        <v>0</v>
      </c>
      <c r="M106">
        <f t="shared" si="8"/>
        <v>0</v>
      </c>
      <c r="N106">
        <f t="shared" si="8"/>
        <v>0</v>
      </c>
    </row>
    <row r="107" spans="1:14" ht="12.75">
      <c r="A107" t="s">
        <v>11</v>
      </c>
      <c r="B107">
        <v>1974</v>
      </c>
      <c r="C107">
        <f>equations!$C$20*(C106+equations!$D$20)*SQRT(C105)*(C$96/equations!$E$20)</f>
        <v>0</v>
      </c>
      <c r="D107">
        <f>equations!$C$20*(D106+equations!$D$20)*SQRT(D105)*(D$96/equations!$E$20)</f>
        <v>0</v>
      </c>
      <c r="E107">
        <f>equations!$C$20*(E106+equations!$D$20)*SQRT(E105)*(E$96/equations!$E$20)</f>
        <v>0</v>
      </c>
      <c r="F107">
        <f>equations!$C$20*(F106+equations!$D$20)*SQRT(F105)*(F$96/equations!$E$20)</f>
        <v>0</v>
      </c>
      <c r="G107">
        <f>equations!$C$20*(G106+equations!$D$20)*SQRT(G105)*(G$96/equations!$E$20)</f>
        <v>0</v>
      </c>
      <c r="H107">
        <f>equations!$C$20*(H106+equations!$D$20)*SQRT(H105)*(H$96/equations!$E$20)</f>
        <v>0</v>
      </c>
      <c r="I107">
        <f>equations!$C$20*(I106+equations!$D$20)*SQRT(I105)*(I$96/equations!$E$20)</f>
        <v>0</v>
      </c>
      <c r="J107">
        <f>equations!$C$20*(J106+equations!$D$20)*SQRT(J105)*(J$96/equations!$E$20)</f>
        <v>0</v>
      </c>
      <c r="K107">
        <f>equations!$C$20*(K106+equations!$D$20)*SQRT(K105)*(K$96/equations!$E$20)</f>
        <v>0</v>
      </c>
      <c r="L107">
        <f>equations!$C$20*(L106+equations!$D$20)*SQRT(L105)*(L$96/equations!$E$20)</f>
        <v>0</v>
      </c>
      <c r="M107">
        <f>equations!$C$20*(M106+equations!$D$20)*SQRT(M105)*(M$96/equations!$E$20)</f>
        <v>0</v>
      </c>
      <c r="N107">
        <f>equations!$C$20*(N106+equations!$D$20)*SQRT(N105)*(N$96/equations!$E$20)</f>
        <v>0</v>
      </c>
    </row>
    <row r="108" spans="1:14" ht="12.75">
      <c r="A108" t="s">
        <v>12</v>
      </c>
      <c r="B108">
        <v>1974</v>
      </c>
      <c r="C108">
        <f>MAX(0.5,(C107*30)/10)*equations!$G$20</f>
        <v>0.5</v>
      </c>
      <c r="D108">
        <f>MAX(0.5,(D107*30)/10)*equations!$G$20</f>
        <v>0.5</v>
      </c>
      <c r="E108">
        <f>MAX(0.5,(E107*30)/10)*equations!$G$20</f>
        <v>0.5</v>
      </c>
      <c r="F108">
        <f>MAX(0.5,(F107*30)/10)*equations!$G$20</f>
        <v>0.5</v>
      </c>
      <c r="G108">
        <f>MAX(0.5,(G107*30)/10)*equations!$G$20</f>
        <v>0.5</v>
      </c>
      <c r="H108">
        <f>MAX(0.5,(H107*30)/10)*equations!$G$20</f>
        <v>0.5</v>
      </c>
      <c r="I108">
        <f>MAX(0.5,(I107*30)/10)*equations!$G$20</f>
        <v>0.5</v>
      </c>
      <c r="J108">
        <f>MAX(0.5,(J107*30)/10)*equations!$G$20</f>
        <v>0.5</v>
      </c>
      <c r="K108">
        <f>MAX(0.5,(K107*30)/10)*equations!$G$20</f>
        <v>0.5</v>
      </c>
      <c r="L108">
        <f>MAX(0.5,(L107*30)/10)*equations!$G$20</f>
        <v>0.5</v>
      </c>
      <c r="M108">
        <f>MAX(0.5,(M107*30)/10)*equations!$G$20</f>
        <v>0.5</v>
      </c>
      <c r="N108">
        <f>MAX(0.5,(N107*30)/10)*equations!$G$20</f>
        <v>0.5</v>
      </c>
    </row>
    <row r="109" spans="1:14" ht="12.75">
      <c r="A109" t="s">
        <v>13</v>
      </c>
      <c r="B109">
        <v>1974</v>
      </c>
      <c r="C109">
        <f>1/(1+30*EXP(-8.5*(C6/C108)))</f>
        <v>0.03225806451612903</v>
      </c>
      <c r="D109">
        <f aca="true" t="shared" si="9" ref="D109:N109">1/(1+30*EXP(-8.5*(D6/D108)))</f>
        <v>0.03225806451612903</v>
      </c>
      <c r="E109">
        <f t="shared" si="9"/>
        <v>0.03225806451612903</v>
      </c>
      <c r="F109">
        <f t="shared" si="9"/>
        <v>0.03225806451612903</v>
      </c>
      <c r="G109">
        <f t="shared" si="9"/>
        <v>0.03225806451612903</v>
      </c>
      <c r="H109">
        <f t="shared" si="9"/>
        <v>0.03225806451612903</v>
      </c>
      <c r="I109">
        <f t="shared" si="9"/>
        <v>0.03225806451612903</v>
      </c>
      <c r="J109">
        <f t="shared" si="9"/>
        <v>0.03225806451612903</v>
      </c>
      <c r="K109">
        <f t="shared" si="9"/>
        <v>0.03225806451612903</v>
      </c>
      <c r="L109">
        <f t="shared" si="9"/>
        <v>0.03225806451612903</v>
      </c>
      <c r="M109">
        <f t="shared" si="9"/>
        <v>0.03225806451612903</v>
      </c>
      <c r="N109">
        <f t="shared" si="9"/>
        <v>0.03225806451612903</v>
      </c>
    </row>
    <row r="110" spans="1:14" ht="12.75">
      <c r="A110" t="s">
        <v>14</v>
      </c>
      <c r="B110">
        <v>1974</v>
      </c>
      <c r="C110">
        <f>equations!$C$4*EXP(equations!$D$4*(1/equations!$E$4-1/((273+C106)-equations!$F$4)))</f>
        <v>0.17042754177611263</v>
      </c>
      <c r="D110">
        <f>equations!$C$4*EXP(equations!$D$4*(1/equations!$E$4-1/((273+D106)-equations!$F$4)))</f>
        <v>0.17042754177611263</v>
      </c>
      <c r="E110">
        <f>equations!$C$4*EXP(equations!$D$4*(1/equations!$E$4-1/((273+E106)-equations!$F$4)))</f>
        <v>0.17042754177611263</v>
      </c>
      <c r="F110">
        <f>equations!$C$4*EXP(equations!$D$4*(1/equations!$E$4-1/((273+F106)-equations!$F$4)))</f>
        <v>0.17042754177611263</v>
      </c>
      <c r="G110">
        <f>equations!$C$4*EXP(equations!$D$4*(1/equations!$E$4-1/((273+G106)-equations!$F$4)))</f>
        <v>0.17042754177611263</v>
      </c>
      <c r="H110">
        <f>equations!$C$4*EXP(equations!$D$4*(1/equations!$E$4-1/((273+H106)-equations!$F$4)))</f>
        <v>0.17042754177611263</v>
      </c>
      <c r="I110">
        <f>equations!$C$4*EXP(equations!$D$4*(1/equations!$E$4-1/((273+I106)-equations!$F$4)))</f>
        <v>0.17042754177611263</v>
      </c>
      <c r="J110">
        <f>equations!$C$4*EXP(equations!$D$4*(1/equations!$E$4-1/((273+J106)-equations!$F$4)))</f>
        <v>0.17042754177611263</v>
      </c>
      <c r="K110">
        <f>equations!$C$4*EXP(equations!$D$4*(1/equations!$E$4-1/((273+K106)-equations!$F$4)))</f>
        <v>0.17042754177611263</v>
      </c>
      <c r="L110">
        <f>equations!$C$4*EXP(equations!$D$4*(1/equations!$E$4-1/((273+L106)-equations!$F$4)))</f>
        <v>0.17042754177611263</v>
      </c>
      <c r="M110">
        <f>equations!$C$4*EXP(equations!$D$4*(1/equations!$E$4-1/((273+M106)-equations!$F$4)))</f>
        <v>0.17042754177611263</v>
      </c>
      <c r="N110">
        <f>equations!$C$4*EXP(equations!$D$4*(1/equations!$E$4-1/((273+N106)-equations!$F$4)))</f>
        <v>0.17042754177611263</v>
      </c>
    </row>
    <row r="111" spans="1:16" ht="12.75">
      <c r="A111" t="s">
        <v>15</v>
      </c>
      <c r="B111">
        <v>1974</v>
      </c>
      <c r="C111">
        <f>C109*C110</f>
        <v>0.005497662637939117</v>
      </c>
      <c r="D111">
        <f>D109*D110</f>
        <v>0.005497662637939117</v>
      </c>
      <c r="E111">
        <f aca="true" t="shared" si="10" ref="E111:N111">E109*E110</f>
        <v>0.005497662637939117</v>
      </c>
      <c r="F111">
        <f t="shared" si="10"/>
        <v>0.005497662637939117</v>
      </c>
      <c r="G111">
        <f t="shared" si="10"/>
        <v>0.005497662637939117</v>
      </c>
      <c r="H111">
        <f t="shared" si="10"/>
        <v>0.005497662637939117</v>
      </c>
      <c r="I111">
        <f t="shared" si="10"/>
        <v>0.005497662637939117</v>
      </c>
      <c r="J111">
        <f t="shared" si="10"/>
        <v>0.005497662637939117</v>
      </c>
      <c r="K111">
        <f t="shared" si="10"/>
        <v>0.005497662637939117</v>
      </c>
      <c r="L111">
        <f t="shared" si="10"/>
        <v>0.005497662637939117</v>
      </c>
      <c r="M111">
        <f t="shared" si="10"/>
        <v>0.005497662637939117</v>
      </c>
      <c r="N111">
        <f t="shared" si="10"/>
        <v>0.005497662637939117</v>
      </c>
      <c r="O111">
        <f>AVERAGE(C111:N111)</f>
        <v>0.005497662637939118</v>
      </c>
      <c r="P111" s="22" t="s">
        <v>35</v>
      </c>
    </row>
    <row r="112" spans="1:14" ht="12.75">
      <c r="A112" t="s">
        <v>9</v>
      </c>
      <c r="B112">
        <v>1975</v>
      </c>
      <c r="C112" s="8">
        <f>C11-C10</f>
        <v>0</v>
      </c>
      <c r="D112" s="8">
        <f aca="true" t="shared" si="11" ref="D112:N112">D11-D10</f>
        <v>0</v>
      </c>
      <c r="E112" s="8">
        <f t="shared" si="11"/>
        <v>0</v>
      </c>
      <c r="F112" s="8">
        <f t="shared" si="11"/>
        <v>0</v>
      </c>
      <c r="G112" s="8">
        <f t="shared" si="11"/>
        <v>0</v>
      </c>
      <c r="H112" s="8">
        <f t="shared" si="11"/>
        <v>0</v>
      </c>
      <c r="I112" s="8">
        <f t="shared" si="11"/>
        <v>0</v>
      </c>
      <c r="J112" s="8">
        <f t="shared" si="11"/>
        <v>0</v>
      </c>
      <c r="K112" s="8">
        <f t="shared" si="11"/>
        <v>0</v>
      </c>
      <c r="L112" s="8">
        <f t="shared" si="11"/>
        <v>0</v>
      </c>
      <c r="M112" s="8">
        <f t="shared" si="11"/>
        <v>0</v>
      </c>
      <c r="N112" s="8">
        <f t="shared" si="11"/>
        <v>0</v>
      </c>
    </row>
    <row r="113" spans="1:14" ht="12.75">
      <c r="A113" t="s">
        <v>10</v>
      </c>
      <c r="B113">
        <v>1975</v>
      </c>
      <c r="C113">
        <f>(C10+C11)/2</f>
        <v>0</v>
      </c>
      <c r="D113">
        <f aca="true" t="shared" si="12" ref="D113:N113">(D10+D11)/2</f>
        <v>0</v>
      </c>
      <c r="E113">
        <f t="shared" si="12"/>
        <v>0</v>
      </c>
      <c r="F113">
        <f t="shared" si="12"/>
        <v>0</v>
      </c>
      <c r="G113">
        <f t="shared" si="12"/>
        <v>0</v>
      </c>
      <c r="H113">
        <f t="shared" si="12"/>
        <v>0</v>
      </c>
      <c r="I113">
        <f t="shared" si="12"/>
        <v>0</v>
      </c>
      <c r="J113">
        <f t="shared" si="12"/>
        <v>0</v>
      </c>
      <c r="K113">
        <f t="shared" si="12"/>
        <v>0</v>
      </c>
      <c r="L113">
        <f t="shared" si="12"/>
        <v>0</v>
      </c>
      <c r="M113">
        <f t="shared" si="12"/>
        <v>0</v>
      </c>
      <c r="N113">
        <f t="shared" si="12"/>
        <v>0</v>
      </c>
    </row>
    <row r="114" spans="1:14" ht="12.75">
      <c r="A114" t="s">
        <v>11</v>
      </c>
      <c r="B114">
        <v>1975</v>
      </c>
      <c r="C114">
        <f>equations!$C$20*(C113+equations!$D$20)*SQRT(C112)*(C$96/equations!$E$20)</f>
        <v>0</v>
      </c>
      <c r="D114">
        <f>equations!$C$20*(D113+equations!$D$20)*SQRT(D112)*(D$96/equations!$E$20)</f>
        <v>0</v>
      </c>
      <c r="E114">
        <f>equations!$C$20*(E113+equations!$D$20)*SQRT(E112)*(E$96/equations!$E$20)</f>
        <v>0</v>
      </c>
      <c r="F114">
        <f>equations!$C$20*(F113+equations!$D$20)*SQRT(F112)*(F$96/equations!$E$20)</f>
        <v>0</v>
      </c>
      <c r="G114">
        <f>equations!$C$20*(G113+equations!$D$20)*SQRT(G112)*(G$96/equations!$E$20)</f>
        <v>0</v>
      </c>
      <c r="H114">
        <f>equations!$C$20*(H113+equations!$D$20)*SQRT(H112)*(H$96/equations!$E$20)</f>
        <v>0</v>
      </c>
      <c r="I114">
        <f>equations!$C$20*(I113+equations!$D$20)*SQRT(I112)*(I$96/equations!$E$20)</f>
        <v>0</v>
      </c>
      <c r="J114">
        <f>equations!$C$20*(J113+equations!$D$20)*SQRT(J112)*(J$96/equations!$E$20)</f>
        <v>0</v>
      </c>
      <c r="K114">
        <f>equations!$C$20*(K113+equations!$D$20)*SQRT(K112)*(K$96/equations!$E$20)</f>
        <v>0</v>
      </c>
      <c r="L114">
        <f>equations!$C$20*(L113+equations!$D$20)*SQRT(L112)*(L$96/equations!$E$20)</f>
        <v>0</v>
      </c>
      <c r="M114">
        <f>equations!$C$20*(M113+equations!$D$20)*SQRT(M112)*(M$96/equations!$E$20)</f>
        <v>0</v>
      </c>
      <c r="N114">
        <f>equations!$C$20*(N113+equations!$D$20)*SQRT(N112)*(N$96/equations!$E$20)</f>
        <v>0</v>
      </c>
    </row>
    <row r="115" spans="1:14" ht="12.75">
      <c r="A115" t="s">
        <v>12</v>
      </c>
      <c r="B115">
        <v>1975</v>
      </c>
      <c r="C115">
        <f>MAX(0.5,(C114*30)/10)*equations!$G$20</f>
        <v>0.5</v>
      </c>
      <c r="D115">
        <f>MAX(0.5,(D114*30)/10)*equations!$G$20</f>
        <v>0.5</v>
      </c>
      <c r="E115">
        <f>MAX(0.5,(E114*30)/10)*equations!$G$20</f>
        <v>0.5</v>
      </c>
      <c r="F115">
        <f>MAX(0.5,(F114*30)/10)*equations!$G$20</f>
        <v>0.5</v>
      </c>
      <c r="G115">
        <f>MAX(0.5,(G114*30)/10)*equations!$G$20</f>
        <v>0.5</v>
      </c>
      <c r="H115">
        <f>MAX(0.5,(H114*30)/10)*equations!$G$20</f>
        <v>0.5</v>
      </c>
      <c r="I115">
        <f>MAX(0.5,(I114*30)/10)*equations!$G$20</f>
        <v>0.5</v>
      </c>
      <c r="J115">
        <f>MAX(0.5,(J114*30)/10)*equations!$G$20</f>
        <v>0.5</v>
      </c>
      <c r="K115">
        <f>MAX(0.5,(K114*30)/10)*equations!$G$20</f>
        <v>0.5</v>
      </c>
      <c r="L115">
        <f>MAX(0.5,(L114*30)/10)*equations!$G$20</f>
        <v>0.5</v>
      </c>
      <c r="M115">
        <f>MAX(0.5,(M114*30)/10)*equations!$G$20</f>
        <v>0.5</v>
      </c>
      <c r="N115">
        <f>MAX(0.5,(N114*30)/10)*equations!$G$20</f>
        <v>0.5</v>
      </c>
    </row>
    <row r="116" spans="1:14" ht="12.75">
      <c r="A116" t="s">
        <v>13</v>
      </c>
      <c r="B116">
        <v>1975</v>
      </c>
      <c r="C116">
        <f>1/(1+30*EXP(-8.5*(C9/C115)))</f>
        <v>0.03225806451612903</v>
      </c>
      <c r="D116">
        <f aca="true" t="shared" si="13" ref="D116:N116">1/(1+30*EXP(-8.5*(D9/D115)))</f>
        <v>0.03225806451612903</v>
      </c>
      <c r="E116">
        <f t="shared" si="13"/>
        <v>0.03225806451612903</v>
      </c>
      <c r="F116">
        <f t="shared" si="13"/>
        <v>0.03225806451612903</v>
      </c>
      <c r="G116">
        <f t="shared" si="13"/>
        <v>0.03225806451612903</v>
      </c>
      <c r="H116">
        <f t="shared" si="13"/>
        <v>0.03225806451612903</v>
      </c>
      <c r="I116">
        <f t="shared" si="13"/>
        <v>0.03225806451612903</v>
      </c>
      <c r="J116">
        <f t="shared" si="13"/>
        <v>0.03225806451612903</v>
      </c>
      <c r="K116">
        <f t="shared" si="13"/>
        <v>0.03225806451612903</v>
      </c>
      <c r="L116">
        <f t="shared" si="13"/>
        <v>0.03225806451612903</v>
      </c>
      <c r="M116">
        <f t="shared" si="13"/>
        <v>0.03225806451612903</v>
      </c>
      <c r="N116">
        <f t="shared" si="13"/>
        <v>0.03225806451612903</v>
      </c>
    </row>
    <row r="117" spans="1:14" ht="12.75">
      <c r="A117" t="s">
        <v>14</v>
      </c>
      <c r="B117">
        <v>1975</v>
      </c>
      <c r="C117">
        <f>equations!$C$4*EXP(equations!$D$4*(1/equations!$E$4-1/((273+C113)-equations!$F$4)))</f>
        <v>0.17042754177611263</v>
      </c>
      <c r="D117">
        <f>equations!$C$4*EXP(equations!$D$4*(1/equations!$E$4-1/((273+D113)-equations!$F$4)))</f>
        <v>0.17042754177611263</v>
      </c>
      <c r="E117">
        <f>equations!$C$4*EXP(equations!$D$4*(1/equations!$E$4-1/((273+E113)-equations!$F$4)))</f>
        <v>0.17042754177611263</v>
      </c>
      <c r="F117">
        <f>equations!$C$4*EXP(equations!$D$4*(1/equations!$E$4-1/((273+F113)-equations!$F$4)))</f>
        <v>0.17042754177611263</v>
      </c>
      <c r="G117">
        <f>equations!$C$4*EXP(equations!$D$4*(1/equations!$E$4-1/((273+G113)-equations!$F$4)))</f>
        <v>0.17042754177611263</v>
      </c>
      <c r="H117">
        <f>equations!$C$4*EXP(equations!$D$4*(1/equations!$E$4-1/((273+H113)-equations!$F$4)))</f>
        <v>0.17042754177611263</v>
      </c>
      <c r="I117">
        <f>equations!$C$4*EXP(equations!$D$4*(1/equations!$E$4-1/((273+I113)-equations!$F$4)))</f>
        <v>0.17042754177611263</v>
      </c>
      <c r="J117">
        <f>equations!$C$4*EXP(equations!$D$4*(1/equations!$E$4-1/((273+J113)-equations!$F$4)))</f>
        <v>0.17042754177611263</v>
      </c>
      <c r="K117">
        <f>equations!$C$4*EXP(equations!$D$4*(1/equations!$E$4-1/((273+K113)-equations!$F$4)))</f>
        <v>0.17042754177611263</v>
      </c>
      <c r="L117">
        <f>equations!$C$4*EXP(equations!$D$4*(1/equations!$E$4-1/((273+L113)-equations!$F$4)))</f>
        <v>0.17042754177611263</v>
      </c>
      <c r="M117">
        <f>equations!$C$4*EXP(equations!$D$4*(1/equations!$E$4-1/((273+M113)-equations!$F$4)))</f>
        <v>0.17042754177611263</v>
      </c>
      <c r="N117">
        <f>equations!$C$4*EXP(equations!$D$4*(1/equations!$E$4-1/((273+N113)-equations!$F$4)))</f>
        <v>0.17042754177611263</v>
      </c>
    </row>
    <row r="118" spans="1:15" ht="12.75">
      <c r="A118" t="s">
        <v>15</v>
      </c>
      <c r="B118">
        <v>1975</v>
      </c>
      <c r="C118">
        <f>C116*C117</f>
        <v>0.005497662637939117</v>
      </c>
      <c r="D118">
        <f>D116*D117</f>
        <v>0.005497662637939117</v>
      </c>
      <c r="E118">
        <f aca="true" t="shared" si="14" ref="E118:N118">E116*E117</f>
        <v>0.005497662637939117</v>
      </c>
      <c r="F118">
        <f t="shared" si="14"/>
        <v>0.005497662637939117</v>
      </c>
      <c r="G118">
        <f t="shared" si="14"/>
        <v>0.005497662637939117</v>
      </c>
      <c r="H118">
        <f t="shared" si="14"/>
        <v>0.005497662637939117</v>
      </c>
      <c r="I118">
        <f t="shared" si="14"/>
        <v>0.005497662637939117</v>
      </c>
      <c r="J118">
        <f t="shared" si="14"/>
        <v>0.005497662637939117</v>
      </c>
      <c r="K118">
        <f t="shared" si="14"/>
        <v>0.005497662637939117</v>
      </c>
      <c r="L118">
        <f t="shared" si="14"/>
        <v>0.005497662637939117</v>
      </c>
      <c r="M118">
        <f t="shared" si="14"/>
        <v>0.005497662637939117</v>
      </c>
      <c r="N118">
        <f t="shared" si="14"/>
        <v>0.005497662637939117</v>
      </c>
      <c r="O118">
        <f>AVERAGE(C118:N118)</f>
        <v>0.005497662637939118</v>
      </c>
    </row>
    <row r="119" spans="1:14" ht="12.75">
      <c r="A119" t="s">
        <v>9</v>
      </c>
      <c r="B119">
        <v>1976</v>
      </c>
      <c r="C119" s="8">
        <f>C14-C13</f>
        <v>0</v>
      </c>
      <c r="D119" s="8">
        <f aca="true" t="shared" si="15" ref="D119:N119">D14-D13</f>
        <v>0</v>
      </c>
      <c r="E119" s="8">
        <f t="shared" si="15"/>
        <v>0</v>
      </c>
      <c r="F119" s="8">
        <f t="shared" si="15"/>
        <v>0</v>
      </c>
      <c r="G119" s="8">
        <f t="shared" si="15"/>
        <v>0</v>
      </c>
      <c r="H119" s="8">
        <f t="shared" si="15"/>
        <v>0</v>
      </c>
      <c r="I119" s="8">
        <f t="shared" si="15"/>
        <v>0</v>
      </c>
      <c r="J119" s="8">
        <f t="shared" si="15"/>
        <v>0</v>
      </c>
      <c r="K119" s="8">
        <f t="shared" si="15"/>
        <v>0</v>
      </c>
      <c r="L119" s="8">
        <f t="shared" si="15"/>
        <v>0</v>
      </c>
      <c r="M119" s="8">
        <f t="shared" si="15"/>
        <v>0</v>
      </c>
      <c r="N119" s="8">
        <f t="shared" si="15"/>
        <v>0</v>
      </c>
    </row>
    <row r="120" spans="1:14" ht="12.75">
      <c r="A120" t="s">
        <v>10</v>
      </c>
      <c r="B120">
        <v>1976</v>
      </c>
      <c r="C120">
        <f>(C13+C14)/2</f>
        <v>0</v>
      </c>
      <c r="D120">
        <f aca="true" t="shared" si="16" ref="D120:N120">(D13+D14)/2</f>
        <v>0</v>
      </c>
      <c r="E120">
        <f t="shared" si="16"/>
        <v>0</v>
      </c>
      <c r="F120">
        <f t="shared" si="16"/>
        <v>0</v>
      </c>
      <c r="G120">
        <f t="shared" si="16"/>
        <v>0</v>
      </c>
      <c r="H120">
        <f t="shared" si="16"/>
        <v>0</v>
      </c>
      <c r="I120">
        <f t="shared" si="16"/>
        <v>0</v>
      </c>
      <c r="J120">
        <f t="shared" si="16"/>
        <v>0</v>
      </c>
      <c r="K120">
        <f t="shared" si="16"/>
        <v>0</v>
      </c>
      <c r="L120">
        <f t="shared" si="16"/>
        <v>0</v>
      </c>
      <c r="M120">
        <f t="shared" si="16"/>
        <v>0</v>
      </c>
      <c r="N120">
        <f t="shared" si="16"/>
        <v>0</v>
      </c>
    </row>
    <row r="121" spans="1:14" ht="12.75">
      <c r="A121" t="s">
        <v>11</v>
      </c>
      <c r="B121">
        <v>1976</v>
      </c>
      <c r="C121">
        <f>equations!$C$20*(C120+equations!$D$20)*SQRT(C119)*(C$96/equations!$E$20)</f>
        <v>0</v>
      </c>
      <c r="D121">
        <f>equations!$C$20*(D120+equations!$D$20)*SQRT(D119)*(D$96/equations!$E$20)</f>
        <v>0</v>
      </c>
      <c r="E121">
        <f>equations!$C$20*(E120+equations!$D$20)*SQRT(E119)*(E$96/equations!$E$20)</f>
        <v>0</v>
      </c>
      <c r="F121">
        <f>equations!$C$20*(F120+equations!$D$20)*SQRT(F119)*(F$96/equations!$E$20)</f>
        <v>0</v>
      </c>
      <c r="G121">
        <f>equations!$C$20*(G120+equations!$D$20)*SQRT(G119)*(G$96/equations!$E$20)</f>
        <v>0</v>
      </c>
      <c r="H121">
        <f>equations!$C$20*(H120+equations!$D$20)*SQRT(H119)*(H$96/equations!$E$20)</f>
        <v>0</v>
      </c>
      <c r="I121">
        <f>equations!$C$20*(I120+equations!$D$20)*SQRT(I119)*(I$96/equations!$E$20)</f>
        <v>0</v>
      </c>
      <c r="J121">
        <f>equations!$C$20*(J120+equations!$D$20)*SQRT(J119)*(J$96/equations!$E$20)</f>
        <v>0</v>
      </c>
      <c r="K121">
        <f>equations!$C$20*(K120+equations!$D$20)*SQRT(K119)*(K$96/equations!$E$20)</f>
        <v>0</v>
      </c>
      <c r="L121">
        <f>equations!$C$20*(L120+equations!$D$20)*SQRT(L119)*(L$96/equations!$E$20)</f>
        <v>0</v>
      </c>
      <c r="M121">
        <f>equations!$C$20*(M120+equations!$D$20)*SQRT(M119)*(M$96/equations!$E$20)</f>
        <v>0</v>
      </c>
      <c r="N121">
        <f>equations!$C$20*(N120+equations!$D$20)*SQRT(N119)*(N$96/equations!$E$20)</f>
        <v>0</v>
      </c>
    </row>
    <row r="122" spans="1:14" ht="12.75">
      <c r="A122" t="s">
        <v>12</v>
      </c>
      <c r="B122">
        <v>1976</v>
      </c>
      <c r="C122">
        <f>MAX(0.5,(C121*30)/10)*equations!$G$20</f>
        <v>0.5</v>
      </c>
      <c r="D122">
        <f>MAX(0.5,(D121*30)/10)*equations!$G$20</f>
        <v>0.5</v>
      </c>
      <c r="E122">
        <f>MAX(0.5,(E121*30)/10)*equations!$G$20</f>
        <v>0.5</v>
      </c>
      <c r="F122">
        <f>MAX(0.5,(F121*30)/10)*equations!$G$20</f>
        <v>0.5</v>
      </c>
      <c r="G122">
        <f>MAX(0.5,(G121*30)/10)*equations!$G$20</f>
        <v>0.5</v>
      </c>
      <c r="H122">
        <f>MAX(0.5,(H121*30)/10)*equations!$G$20</f>
        <v>0.5</v>
      </c>
      <c r="I122">
        <f>MAX(0.5,(I121*30)/10)*equations!$G$20</f>
        <v>0.5</v>
      </c>
      <c r="J122">
        <f>MAX(0.5,(J121*30)/10)*equations!$G$20</f>
        <v>0.5</v>
      </c>
      <c r="K122">
        <f>MAX(0.5,(K121*30)/10)*equations!$G$20</f>
        <v>0.5</v>
      </c>
      <c r="L122">
        <f>MAX(0.5,(L121*30)/10)*equations!$G$20</f>
        <v>0.5</v>
      </c>
      <c r="M122">
        <f>MAX(0.5,(M121*30)/10)*equations!$G$20</f>
        <v>0.5</v>
      </c>
      <c r="N122">
        <f>MAX(0.5,(N121*30)/10)*equations!$G$20</f>
        <v>0.5</v>
      </c>
    </row>
    <row r="123" spans="1:14" ht="12.75">
      <c r="A123" t="s">
        <v>13</v>
      </c>
      <c r="B123">
        <v>1976</v>
      </c>
      <c r="C123">
        <f>1/(1+30*EXP(-8.5*(C12/C122)))</f>
        <v>0.03225806451612903</v>
      </c>
      <c r="D123">
        <f aca="true" t="shared" si="17" ref="D123:N123">1/(1+30*EXP(-8.5*(D12/D122)))</f>
        <v>0.03225806451612903</v>
      </c>
      <c r="E123">
        <f t="shared" si="17"/>
        <v>0.03225806451612903</v>
      </c>
      <c r="F123">
        <f t="shared" si="17"/>
        <v>0.03225806451612903</v>
      </c>
      <c r="G123">
        <f t="shared" si="17"/>
        <v>0.03225806451612903</v>
      </c>
      <c r="H123">
        <f t="shared" si="17"/>
        <v>0.03225806451612903</v>
      </c>
      <c r="I123">
        <f t="shared" si="17"/>
        <v>0.03225806451612903</v>
      </c>
      <c r="J123">
        <f t="shared" si="17"/>
        <v>0.03225806451612903</v>
      </c>
      <c r="K123">
        <f t="shared" si="17"/>
        <v>0.03225806451612903</v>
      </c>
      <c r="L123">
        <f t="shared" si="17"/>
        <v>0.03225806451612903</v>
      </c>
      <c r="M123">
        <f t="shared" si="17"/>
        <v>0.03225806451612903</v>
      </c>
      <c r="N123">
        <f t="shared" si="17"/>
        <v>0.03225806451612903</v>
      </c>
    </row>
    <row r="124" spans="1:14" ht="12.75">
      <c r="A124" t="s">
        <v>14</v>
      </c>
      <c r="B124">
        <v>1976</v>
      </c>
      <c r="C124">
        <f>equations!$C$4*EXP(equations!$D$4*(1/equations!$E$4-1/((273+C120)-equations!$F$4)))</f>
        <v>0.17042754177611263</v>
      </c>
      <c r="D124">
        <f>equations!$C$4*EXP(equations!$D$4*(1/equations!$E$4-1/((273+D120)-equations!$F$4)))</f>
        <v>0.17042754177611263</v>
      </c>
      <c r="E124">
        <f>equations!$C$4*EXP(equations!$D$4*(1/equations!$E$4-1/((273+E120)-equations!$F$4)))</f>
        <v>0.17042754177611263</v>
      </c>
      <c r="F124">
        <f>equations!$C$4*EXP(equations!$D$4*(1/equations!$E$4-1/((273+F120)-equations!$F$4)))</f>
        <v>0.17042754177611263</v>
      </c>
      <c r="G124">
        <f>equations!$C$4*EXP(equations!$D$4*(1/equations!$E$4-1/((273+G120)-equations!$F$4)))</f>
        <v>0.17042754177611263</v>
      </c>
      <c r="H124">
        <f>equations!$C$4*EXP(equations!$D$4*(1/equations!$E$4-1/((273+H120)-equations!$F$4)))</f>
        <v>0.17042754177611263</v>
      </c>
      <c r="I124">
        <f>equations!$C$4*EXP(equations!$D$4*(1/equations!$E$4-1/((273+I120)-equations!$F$4)))</f>
        <v>0.17042754177611263</v>
      </c>
      <c r="J124">
        <f>equations!$C$4*EXP(equations!$D$4*(1/equations!$E$4-1/((273+J120)-equations!$F$4)))</f>
        <v>0.17042754177611263</v>
      </c>
      <c r="K124">
        <f>equations!$C$4*EXP(equations!$D$4*(1/equations!$E$4-1/((273+K120)-equations!$F$4)))</f>
        <v>0.17042754177611263</v>
      </c>
      <c r="L124">
        <f>equations!$C$4*EXP(equations!$D$4*(1/equations!$E$4-1/((273+L120)-equations!$F$4)))</f>
        <v>0.17042754177611263</v>
      </c>
      <c r="M124">
        <f>equations!$C$4*EXP(equations!$D$4*(1/equations!$E$4-1/((273+M120)-equations!$F$4)))</f>
        <v>0.17042754177611263</v>
      </c>
      <c r="N124">
        <f>equations!$C$4*EXP(equations!$D$4*(1/equations!$E$4-1/((273+N120)-equations!$F$4)))</f>
        <v>0.17042754177611263</v>
      </c>
    </row>
    <row r="125" spans="1:15" ht="12.75">
      <c r="A125" t="s">
        <v>15</v>
      </c>
      <c r="B125">
        <v>1976</v>
      </c>
      <c r="C125">
        <f>C123*C124</f>
        <v>0.005497662637939117</v>
      </c>
      <c r="D125">
        <f>D123*D124</f>
        <v>0.005497662637939117</v>
      </c>
      <c r="E125">
        <f aca="true" t="shared" si="18" ref="E125:N125">E123*E124</f>
        <v>0.005497662637939117</v>
      </c>
      <c r="F125">
        <f t="shared" si="18"/>
        <v>0.005497662637939117</v>
      </c>
      <c r="G125">
        <f t="shared" si="18"/>
        <v>0.005497662637939117</v>
      </c>
      <c r="H125">
        <f t="shared" si="18"/>
        <v>0.005497662637939117</v>
      </c>
      <c r="I125">
        <f t="shared" si="18"/>
        <v>0.005497662637939117</v>
      </c>
      <c r="J125">
        <f t="shared" si="18"/>
        <v>0.005497662637939117</v>
      </c>
      <c r="K125">
        <f t="shared" si="18"/>
        <v>0.005497662637939117</v>
      </c>
      <c r="L125">
        <f t="shared" si="18"/>
        <v>0.005497662637939117</v>
      </c>
      <c r="M125">
        <f t="shared" si="18"/>
        <v>0.005497662637939117</v>
      </c>
      <c r="N125">
        <f t="shared" si="18"/>
        <v>0.005497662637939117</v>
      </c>
      <c r="O125">
        <f>AVERAGE(C125:N125)</f>
        <v>0.005497662637939118</v>
      </c>
    </row>
    <row r="126" spans="1:14" ht="12.75">
      <c r="A126" t="s">
        <v>9</v>
      </c>
      <c r="B126">
        <v>1977</v>
      </c>
      <c r="C126" s="8">
        <f>C17-C16</f>
        <v>0</v>
      </c>
      <c r="D126" s="8">
        <f aca="true" t="shared" si="19" ref="D126:N126">D17-D16</f>
        <v>0</v>
      </c>
      <c r="E126" s="8">
        <f t="shared" si="19"/>
        <v>0</v>
      </c>
      <c r="F126" s="8">
        <f t="shared" si="19"/>
        <v>0</v>
      </c>
      <c r="G126" s="8">
        <f t="shared" si="19"/>
        <v>0</v>
      </c>
      <c r="H126" s="8">
        <f t="shared" si="19"/>
        <v>0</v>
      </c>
      <c r="I126" s="8">
        <f t="shared" si="19"/>
        <v>0</v>
      </c>
      <c r="J126" s="8">
        <f t="shared" si="19"/>
        <v>0</v>
      </c>
      <c r="K126" s="8">
        <f t="shared" si="19"/>
        <v>0</v>
      </c>
      <c r="L126" s="8">
        <f t="shared" si="19"/>
        <v>0</v>
      </c>
      <c r="M126" s="8">
        <f t="shared" si="19"/>
        <v>0</v>
      </c>
      <c r="N126" s="8">
        <f t="shared" si="19"/>
        <v>0</v>
      </c>
    </row>
    <row r="127" spans="1:14" ht="12.75">
      <c r="A127" t="s">
        <v>10</v>
      </c>
      <c r="B127">
        <v>1977</v>
      </c>
      <c r="C127">
        <f>(C17+C16)/2</f>
        <v>0</v>
      </c>
      <c r="D127">
        <f aca="true" t="shared" si="20" ref="D127:N127">(D17+D16)/2</f>
        <v>0</v>
      </c>
      <c r="E127">
        <f t="shared" si="20"/>
        <v>0</v>
      </c>
      <c r="F127">
        <f t="shared" si="20"/>
        <v>0</v>
      </c>
      <c r="G127">
        <f t="shared" si="20"/>
        <v>0</v>
      </c>
      <c r="H127">
        <f t="shared" si="20"/>
        <v>0</v>
      </c>
      <c r="I127">
        <f t="shared" si="20"/>
        <v>0</v>
      </c>
      <c r="J127">
        <f t="shared" si="20"/>
        <v>0</v>
      </c>
      <c r="K127">
        <f t="shared" si="20"/>
        <v>0</v>
      </c>
      <c r="L127">
        <f t="shared" si="20"/>
        <v>0</v>
      </c>
      <c r="M127">
        <f t="shared" si="20"/>
        <v>0</v>
      </c>
      <c r="N127">
        <f t="shared" si="20"/>
        <v>0</v>
      </c>
    </row>
    <row r="128" spans="1:14" ht="12.75">
      <c r="A128" t="s">
        <v>11</v>
      </c>
      <c r="B128">
        <v>1977</v>
      </c>
      <c r="C128">
        <f>equations!$C$20*(C127+equations!$D$20)*SQRT(C126)*(C$96/equations!$E$20)</f>
        <v>0</v>
      </c>
      <c r="D128">
        <f>equations!$C$20*(D127+equations!$D$20)*SQRT(D126)*(D$96/equations!$E$20)</f>
        <v>0</v>
      </c>
      <c r="E128">
        <f>equations!$C$20*(E127+equations!$D$20)*SQRT(E126)*(E$96/equations!$E$20)</f>
        <v>0</v>
      </c>
      <c r="F128">
        <f>equations!$C$20*(F127+equations!$D$20)*SQRT(F126)*(F$96/equations!$E$20)</f>
        <v>0</v>
      </c>
      <c r="G128">
        <f>equations!$C$20*(G127+equations!$D$20)*SQRT(G126)*(G$96/equations!$E$20)</f>
        <v>0</v>
      </c>
      <c r="H128">
        <f>equations!$C$20*(H127+equations!$D$20)*SQRT(H126)*(H$96/equations!$E$20)</f>
        <v>0</v>
      </c>
      <c r="I128">
        <f>equations!$C$20*(I127+equations!$D$20)*SQRT(I126)*(I$96/equations!$E$20)</f>
        <v>0</v>
      </c>
      <c r="J128">
        <f>equations!$C$20*(J127+equations!$D$20)*SQRT(J126)*(J$96/equations!$E$20)</f>
        <v>0</v>
      </c>
      <c r="K128">
        <f>equations!$C$20*(K127+equations!$D$20)*SQRT(K126)*(K$96/equations!$E$20)</f>
        <v>0</v>
      </c>
      <c r="L128">
        <f>equations!$C$20*(L127+equations!$D$20)*SQRT(L126)*(L$96/equations!$E$20)</f>
        <v>0</v>
      </c>
      <c r="M128">
        <f>equations!$C$20*(M127+equations!$D$20)*SQRT(M126)*(M$96/equations!$E$20)</f>
        <v>0</v>
      </c>
      <c r="N128">
        <f>equations!$C$20*(N127+equations!$D$20)*SQRT(N126)*(N$96/equations!$E$20)</f>
        <v>0</v>
      </c>
    </row>
    <row r="129" spans="1:14" ht="12.75">
      <c r="A129" t="s">
        <v>12</v>
      </c>
      <c r="B129">
        <v>1977</v>
      </c>
      <c r="C129">
        <f>MAX(0.5,(C128*30)/10)*equations!$G$20</f>
        <v>0.5</v>
      </c>
      <c r="D129">
        <f>MAX(0.5,(D128*30)/10)*equations!$G$20</f>
        <v>0.5</v>
      </c>
      <c r="E129">
        <f>MAX(0.5,(E128*30)/10)*equations!$G$20</f>
        <v>0.5</v>
      </c>
      <c r="F129">
        <f>MAX(0.5,(F128*30)/10)*equations!$G$20</f>
        <v>0.5</v>
      </c>
      <c r="G129">
        <f>MAX(0.5,(G128*30)/10)*equations!$G$20</f>
        <v>0.5</v>
      </c>
      <c r="H129">
        <f>MAX(0.5,(H128*30)/10)*equations!$G$20</f>
        <v>0.5</v>
      </c>
      <c r="I129">
        <f>MAX(0.5,(I128*30)/10)*equations!$G$20</f>
        <v>0.5</v>
      </c>
      <c r="J129">
        <f>MAX(0.5,(J128*30)/10)*equations!$G$20</f>
        <v>0.5</v>
      </c>
      <c r="K129">
        <f>MAX(0.5,(K128*30)/10)*equations!$G$20</f>
        <v>0.5</v>
      </c>
      <c r="L129">
        <f>MAX(0.5,(L128*30)/10)*equations!$G$20</f>
        <v>0.5</v>
      </c>
      <c r="M129">
        <f>MAX(0.5,(M128*30)/10)*equations!$G$20</f>
        <v>0.5</v>
      </c>
      <c r="N129">
        <f>MAX(0.5,(N128*30)/10)*equations!$G$20</f>
        <v>0.5</v>
      </c>
    </row>
    <row r="130" spans="1:14" ht="12.75">
      <c r="A130" t="s">
        <v>13</v>
      </c>
      <c r="B130">
        <v>1977</v>
      </c>
      <c r="C130">
        <f>1/(1+30*EXP(-8.5*(C15/C129)))</f>
        <v>0.03225806451612903</v>
      </c>
      <c r="D130">
        <f aca="true" t="shared" si="21" ref="D130:N130">1/(1+30*EXP(-8.5*(D15/D129)))</f>
        <v>0.03225806451612903</v>
      </c>
      <c r="E130">
        <f t="shared" si="21"/>
        <v>0.03225806451612903</v>
      </c>
      <c r="F130">
        <f t="shared" si="21"/>
        <v>0.03225806451612903</v>
      </c>
      <c r="G130">
        <f t="shared" si="21"/>
        <v>0.03225806451612903</v>
      </c>
      <c r="H130">
        <f t="shared" si="21"/>
        <v>0.03225806451612903</v>
      </c>
      <c r="I130">
        <f t="shared" si="21"/>
        <v>0.03225806451612903</v>
      </c>
      <c r="J130">
        <f t="shared" si="21"/>
        <v>0.03225806451612903</v>
      </c>
      <c r="K130">
        <f t="shared" si="21"/>
        <v>0.03225806451612903</v>
      </c>
      <c r="L130">
        <f t="shared" si="21"/>
        <v>0.03225806451612903</v>
      </c>
      <c r="M130">
        <f t="shared" si="21"/>
        <v>0.03225806451612903</v>
      </c>
      <c r="N130">
        <f t="shared" si="21"/>
        <v>0.03225806451612903</v>
      </c>
    </row>
    <row r="131" spans="1:14" ht="12.75">
      <c r="A131" t="s">
        <v>14</v>
      </c>
      <c r="B131">
        <v>1977</v>
      </c>
      <c r="C131">
        <f>equations!$C$4*EXP(equations!$D$4*(1/equations!$E$4-1/((273+C127)-equations!$F$4)))</f>
        <v>0.17042754177611263</v>
      </c>
      <c r="D131">
        <f>equations!$C$4*EXP(equations!$D$4*(1/equations!$E$4-1/((273+D127)-equations!$F$4)))</f>
        <v>0.17042754177611263</v>
      </c>
      <c r="E131">
        <f>equations!$C$4*EXP(equations!$D$4*(1/equations!$E$4-1/((273+E127)-equations!$F$4)))</f>
        <v>0.17042754177611263</v>
      </c>
      <c r="F131">
        <f>equations!$C$4*EXP(equations!$D$4*(1/equations!$E$4-1/((273+F127)-equations!$F$4)))</f>
        <v>0.17042754177611263</v>
      </c>
      <c r="G131">
        <f>equations!$C$4*EXP(equations!$D$4*(1/equations!$E$4-1/((273+G127)-equations!$F$4)))</f>
        <v>0.17042754177611263</v>
      </c>
      <c r="H131">
        <f>equations!$C$4*EXP(equations!$D$4*(1/equations!$E$4-1/((273+H127)-equations!$F$4)))</f>
        <v>0.17042754177611263</v>
      </c>
      <c r="I131">
        <f>equations!$C$4*EXP(equations!$D$4*(1/equations!$E$4-1/((273+I127)-equations!$F$4)))</f>
        <v>0.17042754177611263</v>
      </c>
      <c r="J131">
        <f>equations!$C$4*EXP(equations!$D$4*(1/equations!$E$4-1/((273+J127)-equations!$F$4)))</f>
        <v>0.17042754177611263</v>
      </c>
      <c r="K131">
        <f>equations!$C$4*EXP(equations!$D$4*(1/equations!$E$4-1/((273+K127)-equations!$F$4)))</f>
        <v>0.17042754177611263</v>
      </c>
      <c r="L131">
        <f>equations!$C$4*EXP(equations!$D$4*(1/equations!$E$4-1/((273+L127)-equations!$F$4)))</f>
        <v>0.17042754177611263</v>
      </c>
      <c r="M131">
        <f>equations!$C$4*EXP(equations!$D$4*(1/equations!$E$4-1/((273+M127)-equations!$F$4)))</f>
        <v>0.17042754177611263</v>
      </c>
      <c r="N131">
        <f>equations!$C$4*EXP(equations!$D$4*(1/equations!$E$4-1/((273+N127)-equations!$F$4)))</f>
        <v>0.17042754177611263</v>
      </c>
    </row>
    <row r="132" spans="1:15" ht="12.75">
      <c r="A132" t="s">
        <v>15</v>
      </c>
      <c r="B132">
        <v>1977</v>
      </c>
      <c r="C132">
        <f>C130*C131</f>
        <v>0.005497662637939117</v>
      </c>
      <c r="D132">
        <f>D130*D131</f>
        <v>0.005497662637939117</v>
      </c>
      <c r="E132">
        <f aca="true" t="shared" si="22" ref="E132:N132">E130*E131</f>
        <v>0.005497662637939117</v>
      </c>
      <c r="F132">
        <f t="shared" si="22"/>
        <v>0.005497662637939117</v>
      </c>
      <c r="G132">
        <f t="shared" si="22"/>
        <v>0.005497662637939117</v>
      </c>
      <c r="H132">
        <f t="shared" si="22"/>
        <v>0.005497662637939117</v>
      </c>
      <c r="I132">
        <f t="shared" si="22"/>
        <v>0.005497662637939117</v>
      </c>
      <c r="J132">
        <f t="shared" si="22"/>
        <v>0.005497662637939117</v>
      </c>
      <c r="K132">
        <f t="shared" si="22"/>
        <v>0.005497662637939117</v>
      </c>
      <c r="L132">
        <f t="shared" si="22"/>
        <v>0.005497662637939117</v>
      </c>
      <c r="M132">
        <f t="shared" si="22"/>
        <v>0.005497662637939117</v>
      </c>
      <c r="N132">
        <f t="shared" si="22"/>
        <v>0.005497662637939117</v>
      </c>
      <c r="O132">
        <f>AVERAGE(C132:N132)</f>
        <v>0.005497662637939118</v>
      </c>
    </row>
    <row r="133" spans="1:14" ht="12.75">
      <c r="A133" t="s">
        <v>9</v>
      </c>
      <c r="B133">
        <v>1978</v>
      </c>
      <c r="C133" s="8">
        <f>C20-C19</f>
        <v>0</v>
      </c>
      <c r="D133" s="8">
        <f aca="true" t="shared" si="23" ref="D133:N133">D20-D19</f>
        <v>0</v>
      </c>
      <c r="E133" s="8">
        <f t="shared" si="23"/>
        <v>0</v>
      </c>
      <c r="F133" s="8">
        <f t="shared" si="23"/>
        <v>0</v>
      </c>
      <c r="G133" s="8">
        <f t="shared" si="23"/>
        <v>0</v>
      </c>
      <c r="H133" s="8">
        <f t="shared" si="23"/>
        <v>0</v>
      </c>
      <c r="I133" s="8">
        <f t="shared" si="23"/>
        <v>0</v>
      </c>
      <c r="J133" s="8">
        <f t="shared" si="23"/>
        <v>0</v>
      </c>
      <c r="K133" s="8">
        <f t="shared" si="23"/>
        <v>0</v>
      </c>
      <c r="L133" s="8">
        <f t="shared" si="23"/>
        <v>0</v>
      </c>
      <c r="M133" s="8">
        <f t="shared" si="23"/>
        <v>0</v>
      </c>
      <c r="N133" s="8">
        <f t="shared" si="23"/>
        <v>0</v>
      </c>
    </row>
    <row r="134" spans="1:14" ht="12.75">
      <c r="A134" t="s">
        <v>10</v>
      </c>
      <c r="B134">
        <v>1978</v>
      </c>
      <c r="C134">
        <f>(C19+C20)/2</f>
        <v>0</v>
      </c>
      <c r="D134">
        <f aca="true" t="shared" si="24" ref="D134:N134">(D19+D20)/2</f>
        <v>0</v>
      </c>
      <c r="E134">
        <f t="shared" si="24"/>
        <v>0</v>
      </c>
      <c r="F134">
        <f t="shared" si="24"/>
        <v>0</v>
      </c>
      <c r="G134">
        <f t="shared" si="24"/>
        <v>0</v>
      </c>
      <c r="H134">
        <f t="shared" si="24"/>
        <v>0</v>
      </c>
      <c r="I134">
        <f t="shared" si="24"/>
        <v>0</v>
      </c>
      <c r="J134">
        <f t="shared" si="24"/>
        <v>0</v>
      </c>
      <c r="K134">
        <f t="shared" si="24"/>
        <v>0</v>
      </c>
      <c r="L134">
        <f t="shared" si="24"/>
        <v>0</v>
      </c>
      <c r="M134">
        <f t="shared" si="24"/>
        <v>0</v>
      </c>
      <c r="N134">
        <f t="shared" si="24"/>
        <v>0</v>
      </c>
    </row>
    <row r="135" spans="1:14" ht="12.75">
      <c r="A135" t="s">
        <v>11</v>
      </c>
      <c r="B135">
        <v>1978</v>
      </c>
      <c r="C135">
        <f>equations!$C$20*(C134+equations!$D$20)*SQRT(C133)*(C$96/equations!$E$20)</f>
        <v>0</v>
      </c>
      <c r="D135">
        <f>equations!$C$20*(D134+equations!$D$20)*SQRT(D133)*(D$96/equations!$E$20)</f>
        <v>0</v>
      </c>
      <c r="E135">
        <f>equations!$C$20*(E134+equations!$D$20)*SQRT(E133)*(E$96/equations!$E$20)</f>
        <v>0</v>
      </c>
      <c r="F135">
        <f>equations!$C$20*(F134+equations!$D$20)*SQRT(F133)*(F$96/equations!$E$20)</f>
        <v>0</v>
      </c>
      <c r="G135">
        <f>equations!$C$20*(G134+equations!$D$20)*SQRT(G133)*(G$96/equations!$E$20)</f>
        <v>0</v>
      </c>
      <c r="H135">
        <f>equations!$C$20*(H134+equations!$D$20)*SQRT(H133)*(H$96/equations!$E$20)</f>
        <v>0</v>
      </c>
      <c r="I135">
        <f>equations!$C$20*(I134+equations!$D$20)*SQRT(I133)*(I$96/equations!$E$20)</f>
        <v>0</v>
      </c>
      <c r="J135">
        <f>equations!$C$20*(J134+equations!$D$20)*SQRT(J133)*(J$96/equations!$E$20)</f>
        <v>0</v>
      </c>
      <c r="K135">
        <f>equations!$C$20*(K134+equations!$D$20)*SQRT(K133)*(K$96/equations!$E$20)</f>
        <v>0</v>
      </c>
      <c r="L135">
        <f>equations!$C$20*(L134+equations!$D$20)*SQRT(L133)*(L$96/equations!$E$20)</f>
        <v>0</v>
      </c>
      <c r="M135">
        <f>equations!$C$20*(M134+equations!$D$20)*SQRT(M133)*(M$96/equations!$E$20)</f>
        <v>0</v>
      </c>
      <c r="N135">
        <f>equations!$C$20*(N134+equations!$D$20)*SQRT(N133)*(N$96/equations!$E$20)</f>
        <v>0</v>
      </c>
    </row>
    <row r="136" spans="1:14" ht="12.75">
      <c r="A136" t="s">
        <v>12</v>
      </c>
      <c r="B136">
        <v>1978</v>
      </c>
      <c r="C136">
        <f>MAX(0.5,(C135*30)/10)*equations!$G$20</f>
        <v>0.5</v>
      </c>
      <c r="D136">
        <f>MAX(0.5,(D135*30)/10)*equations!$G$20</f>
        <v>0.5</v>
      </c>
      <c r="E136">
        <f>MAX(0.5,(E135*30)/10)*equations!$G$20</f>
        <v>0.5</v>
      </c>
      <c r="F136">
        <f>MAX(0.5,(F135*30)/10)*equations!$G$20</f>
        <v>0.5</v>
      </c>
      <c r="G136">
        <f>MAX(0.5,(G135*30)/10)*equations!$G$20</f>
        <v>0.5</v>
      </c>
      <c r="H136">
        <f>MAX(0.5,(H135*30)/10)*equations!$G$20</f>
        <v>0.5</v>
      </c>
      <c r="I136">
        <f>MAX(0.5,(I135*30)/10)*equations!$G$20</f>
        <v>0.5</v>
      </c>
      <c r="J136">
        <f>MAX(0.5,(J135*30)/10)*equations!$G$20</f>
        <v>0.5</v>
      </c>
      <c r="K136">
        <f>MAX(0.5,(K135*30)/10)*equations!$G$20</f>
        <v>0.5</v>
      </c>
      <c r="L136">
        <f>MAX(0.5,(L135*30)/10)*equations!$G$20</f>
        <v>0.5</v>
      </c>
      <c r="M136">
        <f>MAX(0.5,(M135*30)/10)*equations!$G$20</f>
        <v>0.5</v>
      </c>
      <c r="N136">
        <f>MAX(0.5,(N135*30)/10)*equations!$G$20</f>
        <v>0.5</v>
      </c>
    </row>
    <row r="137" spans="1:14" ht="12.75">
      <c r="A137" t="s">
        <v>13</v>
      </c>
      <c r="B137">
        <v>1978</v>
      </c>
      <c r="C137">
        <f>1/(1+30*EXP(-8.5*(C18/C136)))</f>
        <v>0.03225806451612903</v>
      </c>
      <c r="D137">
        <f aca="true" t="shared" si="25" ref="D137:N137">1/(1+30*EXP(-8.5*(D18/D136)))</f>
        <v>0.03225806451612903</v>
      </c>
      <c r="E137">
        <f t="shared" si="25"/>
        <v>0.03225806451612903</v>
      </c>
      <c r="F137">
        <f t="shared" si="25"/>
        <v>0.03225806451612903</v>
      </c>
      <c r="G137">
        <f t="shared" si="25"/>
        <v>0.03225806451612903</v>
      </c>
      <c r="H137">
        <f t="shared" si="25"/>
        <v>0.03225806451612903</v>
      </c>
      <c r="I137">
        <f t="shared" si="25"/>
        <v>0.03225806451612903</v>
      </c>
      <c r="J137">
        <f t="shared" si="25"/>
        <v>0.03225806451612903</v>
      </c>
      <c r="K137">
        <f t="shared" si="25"/>
        <v>0.03225806451612903</v>
      </c>
      <c r="L137">
        <f t="shared" si="25"/>
        <v>0.03225806451612903</v>
      </c>
      <c r="M137">
        <f t="shared" si="25"/>
        <v>0.03225806451612903</v>
      </c>
      <c r="N137">
        <f t="shared" si="25"/>
        <v>0.03225806451612903</v>
      </c>
    </row>
    <row r="138" spans="1:14" ht="12.75">
      <c r="A138" t="s">
        <v>14</v>
      </c>
      <c r="B138">
        <v>1978</v>
      </c>
      <c r="C138">
        <f>equations!$C$4*EXP(equations!$D$4*(1/equations!$E$4-1/((273+C134)-equations!$F$4)))</f>
        <v>0.17042754177611263</v>
      </c>
      <c r="D138">
        <f>equations!$C$4*EXP(equations!$D$4*(1/equations!$E$4-1/((273+D134)-equations!$F$4)))</f>
        <v>0.17042754177611263</v>
      </c>
      <c r="E138">
        <f>equations!$C$4*EXP(equations!$D$4*(1/equations!$E$4-1/((273+E134)-equations!$F$4)))</f>
        <v>0.17042754177611263</v>
      </c>
      <c r="F138">
        <f>equations!$C$4*EXP(equations!$D$4*(1/equations!$E$4-1/((273+F134)-equations!$F$4)))</f>
        <v>0.17042754177611263</v>
      </c>
      <c r="G138">
        <f>equations!$C$4*EXP(equations!$D$4*(1/equations!$E$4-1/((273+G134)-equations!$F$4)))</f>
        <v>0.17042754177611263</v>
      </c>
      <c r="H138">
        <f>equations!$C$4*EXP(equations!$D$4*(1/equations!$E$4-1/((273+H134)-equations!$F$4)))</f>
        <v>0.17042754177611263</v>
      </c>
      <c r="I138">
        <f>equations!$C$4*EXP(equations!$D$4*(1/equations!$E$4-1/((273+I134)-equations!$F$4)))</f>
        <v>0.17042754177611263</v>
      </c>
      <c r="J138">
        <f>equations!$C$4*EXP(equations!$D$4*(1/equations!$E$4-1/((273+J134)-equations!$F$4)))</f>
        <v>0.17042754177611263</v>
      </c>
      <c r="K138">
        <f>equations!$C$4*EXP(equations!$D$4*(1/equations!$E$4-1/((273+K134)-equations!$F$4)))</f>
        <v>0.17042754177611263</v>
      </c>
      <c r="L138">
        <f>equations!$C$4*EXP(equations!$D$4*(1/equations!$E$4-1/((273+L134)-equations!$F$4)))</f>
        <v>0.17042754177611263</v>
      </c>
      <c r="M138">
        <f>equations!$C$4*EXP(equations!$D$4*(1/equations!$E$4-1/((273+M134)-equations!$F$4)))</f>
        <v>0.17042754177611263</v>
      </c>
      <c r="N138">
        <f>equations!$C$4*EXP(equations!$D$4*(1/equations!$E$4-1/((273+N134)-equations!$F$4)))</f>
        <v>0.17042754177611263</v>
      </c>
    </row>
    <row r="139" spans="1:15" ht="12.75">
      <c r="A139" t="s">
        <v>15</v>
      </c>
      <c r="B139">
        <v>1978</v>
      </c>
      <c r="C139">
        <f>C137*C138</f>
        <v>0.005497662637939117</v>
      </c>
      <c r="D139">
        <f>D137*D138</f>
        <v>0.005497662637939117</v>
      </c>
      <c r="E139">
        <f aca="true" t="shared" si="26" ref="E139:N139">E137*E138</f>
        <v>0.005497662637939117</v>
      </c>
      <c r="F139">
        <f t="shared" si="26"/>
        <v>0.005497662637939117</v>
      </c>
      <c r="G139">
        <f t="shared" si="26"/>
        <v>0.005497662637939117</v>
      </c>
      <c r="H139">
        <f t="shared" si="26"/>
        <v>0.005497662637939117</v>
      </c>
      <c r="I139">
        <f t="shared" si="26"/>
        <v>0.005497662637939117</v>
      </c>
      <c r="J139">
        <f t="shared" si="26"/>
        <v>0.005497662637939117</v>
      </c>
      <c r="K139">
        <f t="shared" si="26"/>
        <v>0.005497662637939117</v>
      </c>
      <c r="L139">
        <f t="shared" si="26"/>
        <v>0.005497662637939117</v>
      </c>
      <c r="M139">
        <f t="shared" si="26"/>
        <v>0.005497662637939117</v>
      </c>
      <c r="N139">
        <f t="shared" si="26"/>
        <v>0.005497662637939117</v>
      </c>
      <c r="O139">
        <f>AVERAGE(C139:N139)</f>
        <v>0.005497662637939118</v>
      </c>
    </row>
    <row r="140" spans="1:14" ht="12.75">
      <c r="A140" t="s">
        <v>9</v>
      </c>
      <c r="B140">
        <v>1979</v>
      </c>
      <c r="C140" s="8">
        <f>C23-C22</f>
        <v>0</v>
      </c>
      <c r="D140" s="8">
        <f aca="true" t="shared" si="27" ref="D140:N140">D23-D22</f>
        <v>0</v>
      </c>
      <c r="E140" s="8">
        <f t="shared" si="27"/>
        <v>0</v>
      </c>
      <c r="F140" s="8">
        <f t="shared" si="27"/>
        <v>0</v>
      </c>
      <c r="G140" s="8">
        <f t="shared" si="27"/>
        <v>0</v>
      </c>
      <c r="H140" s="8">
        <f t="shared" si="27"/>
        <v>0</v>
      </c>
      <c r="I140" s="8">
        <f t="shared" si="27"/>
        <v>0</v>
      </c>
      <c r="J140" s="8">
        <f t="shared" si="27"/>
        <v>0</v>
      </c>
      <c r="K140" s="8">
        <f t="shared" si="27"/>
        <v>0</v>
      </c>
      <c r="L140" s="8">
        <f t="shared" si="27"/>
        <v>0</v>
      </c>
      <c r="M140" s="8">
        <f t="shared" si="27"/>
        <v>0</v>
      </c>
      <c r="N140" s="8">
        <f t="shared" si="27"/>
        <v>0</v>
      </c>
    </row>
    <row r="141" spans="1:14" ht="12.75">
      <c r="A141" t="s">
        <v>10</v>
      </c>
      <c r="B141">
        <v>1979</v>
      </c>
      <c r="C141">
        <f>(C22+C23)/2</f>
        <v>0</v>
      </c>
      <c r="D141">
        <f aca="true" t="shared" si="28" ref="D141:N141">(D22+D23)/2</f>
        <v>0</v>
      </c>
      <c r="E141">
        <f t="shared" si="28"/>
        <v>0</v>
      </c>
      <c r="F141">
        <f t="shared" si="28"/>
        <v>0</v>
      </c>
      <c r="G141">
        <f t="shared" si="28"/>
        <v>0</v>
      </c>
      <c r="H141">
        <f t="shared" si="28"/>
        <v>0</v>
      </c>
      <c r="I141">
        <f t="shared" si="28"/>
        <v>0</v>
      </c>
      <c r="J141">
        <f t="shared" si="28"/>
        <v>0</v>
      </c>
      <c r="K141">
        <f t="shared" si="28"/>
        <v>0</v>
      </c>
      <c r="L141">
        <f t="shared" si="28"/>
        <v>0</v>
      </c>
      <c r="M141">
        <f t="shared" si="28"/>
        <v>0</v>
      </c>
      <c r="N141">
        <f t="shared" si="28"/>
        <v>0</v>
      </c>
    </row>
    <row r="142" spans="1:14" ht="12.75">
      <c r="A142" t="s">
        <v>11</v>
      </c>
      <c r="B142">
        <v>1979</v>
      </c>
      <c r="C142">
        <f>equations!$C$20*(C141+equations!$D$20)*SQRT(C140)*(C$96/equations!$E$20)</f>
        <v>0</v>
      </c>
      <c r="D142">
        <f>equations!$C$20*(D141+equations!$D$20)*SQRT(D140)*(D$96/equations!$E$20)</f>
        <v>0</v>
      </c>
      <c r="E142">
        <f>equations!$C$20*(E141+equations!$D$20)*SQRT(E140)*(E$96/equations!$E$20)</f>
        <v>0</v>
      </c>
      <c r="F142">
        <f>equations!$C$20*(F141+equations!$D$20)*SQRT(F140)*(F$96/equations!$E$20)</f>
        <v>0</v>
      </c>
      <c r="G142">
        <f>equations!$C$20*(G141+equations!$D$20)*SQRT(G140)*(G$96/equations!$E$20)</f>
        <v>0</v>
      </c>
      <c r="H142">
        <f>equations!$C$20*(H141+equations!$D$20)*SQRT(H140)*(H$96/equations!$E$20)</f>
        <v>0</v>
      </c>
      <c r="I142">
        <f>equations!$C$20*(I141+equations!$D$20)*SQRT(I140)*(I$96/equations!$E$20)</f>
        <v>0</v>
      </c>
      <c r="J142">
        <f>equations!$C$20*(J141+equations!$D$20)*SQRT(J140)*(J$96/equations!$E$20)</f>
        <v>0</v>
      </c>
      <c r="K142">
        <f>equations!$C$20*(K141+equations!$D$20)*SQRT(K140)*(K$96/equations!$E$20)</f>
        <v>0</v>
      </c>
      <c r="L142">
        <f>equations!$C$20*(L141+equations!$D$20)*SQRT(L140)*(L$96/equations!$E$20)</f>
        <v>0</v>
      </c>
      <c r="M142">
        <f>equations!$C$20*(M141+equations!$D$20)*SQRT(M140)*(M$96/equations!$E$20)</f>
        <v>0</v>
      </c>
      <c r="N142">
        <f>equations!$C$20*(N141+equations!$D$20)*SQRT(N140)*(N$96/equations!$E$20)</f>
        <v>0</v>
      </c>
    </row>
    <row r="143" spans="1:14" ht="12.75">
      <c r="A143" t="s">
        <v>12</v>
      </c>
      <c r="B143">
        <v>1979</v>
      </c>
      <c r="C143">
        <f>MAX(0.5,(C142*30)/10)*equations!$G$20</f>
        <v>0.5</v>
      </c>
      <c r="D143">
        <f>MAX(0.5,(D142*30)/10)*equations!$G$20</f>
        <v>0.5</v>
      </c>
      <c r="E143">
        <f>MAX(0.5,(E142*30)/10)*equations!$G$20</f>
        <v>0.5</v>
      </c>
      <c r="F143">
        <f>MAX(0.5,(F142*30)/10)*equations!$G$20</f>
        <v>0.5</v>
      </c>
      <c r="G143">
        <f>MAX(0.5,(G142*30)/10)*equations!$G$20</f>
        <v>0.5</v>
      </c>
      <c r="H143">
        <f>MAX(0.5,(H142*30)/10)*equations!$G$20</f>
        <v>0.5</v>
      </c>
      <c r="I143">
        <f>MAX(0.5,(I142*30)/10)*equations!$G$20</f>
        <v>0.5</v>
      </c>
      <c r="J143">
        <f>MAX(0.5,(J142*30)/10)*equations!$G$20</f>
        <v>0.5</v>
      </c>
      <c r="K143">
        <f>MAX(0.5,(K142*30)/10)*equations!$G$20</f>
        <v>0.5</v>
      </c>
      <c r="L143">
        <f>MAX(0.5,(L142*30)/10)*equations!$G$20</f>
        <v>0.5</v>
      </c>
      <c r="M143">
        <f>MAX(0.5,(M142*30)/10)*equations!$G$20</f>
        <v>0.5</v>
      </c>
      <c r="N143">
        <f>MAX(0.5,(N142*30)/10)*equations!$G$20</f>
        <v>0.5</v>
      </c>
    </row>
    <row r="144" spans="1:14" ht="12.75">
      <c r="A144" t="s">
        <v>13</v>
      </c>
      <c r="B144">
        <v>1979</v>
      </c>
      <c r="C144">
        <f>1/(1+30*EXP(-8.5*(C21/C143)))</f>
        <v>0.03225806451612903</v>
      </c>
      <c r="D144">
        <f aca="true" t="shared" si="29" ref="D144:N144">1/(1+30*EXP(-8.5*(D21/D143)))</f>
        <v>0.03225806451612903</v>
      </c>
      <c r="E144">
        <f t="shared" si="29"/>
        <v>0.03225806451612903</v>
      </c>
      <c r="F144">
        <f t="shared" si="29"/>
        <v>0.03225806451612903</v>
      </c>
      <c r="G144">
        <f t="shared" si="29"/>
        <v>0.03225806451612903</v>
      </c>
      <c r="H144">
        <f t="shared" si="29"/>
        <v>0.03225806451612903</v>
      </c>
      <c r="I144">
        <f t="shared" si="29"/>
        <v>0.03225806451612903</v>
      </c>
      <c r="J144">
        <f t="shared" si="29"/>
        <v>0.03225806451612903</v>
      </c>
      <c r="K144">
        <f t="shared" si="29"/>
        <v>0.03225806451612903</v>
      </c>
      <c r="L144">
        <f t="shared" si="29"/>
        <v>0.03225806451612903</v>
      </c>
      <c r="M144">
        <f t="shared" si="29"/>
        <v>0.03225806451612903</v>
      </c>
      <c r="N144">
        <f t="shared" si="29"/>
        <v>0.03225806451612903</v>
      </c>
    </row>
    <row r="145" spans="1:14" ht="12.75">
      <c r="A145" t="s">
        <v>14</v>
      </c>
      <c r="B145">
        <v>1979</v>
      </c>
      <c r="C145">
        <f>equations!$C$4*EXP(equations!$D$4*(1/equations!$E$4-1/((273+C141)-equations!$F$4)))</f>
        <v>0.17042754177611263</v>
      </c>
      <c r="D145">
        <f>equations!$C$4*EXP(equations!$D$4*(1/equations!$E$4-1/((273+D141)-equations!$F$4)))</f>
        <v>0.17042754177611263</v>
      </c>
      <c r="E145">
        <f>equations!$C$4*EXP(equations!$D$4*(1/equations!$E$4-1/((273+E141)-equations!$F$4)))</f>
        <v>0.17042754177611263</v>
      </c>
      <c r="F145">
        <f>equations!$C$4*EXP(equations!$D$4*(1/equations!$E$4-1/((273+F141)-equations!$F$4)))</f>
        <v>0.17042754177611263</v>
      </c>
      <c r="G145">
        <f>equations!$C$4*EXP(equations!$D$4*(1/equations!$E$4-1/((273+G141)-equations!$F$4)))</f>
        <v>0.17042754177611263</v>
      </c>
      <c r="H145">
        <f>equations!$C$4*EXP(equations!$D$4*(1/equations!$E$4-1/((273+H141)-equations!$F$4)))</f>
        <v>0.17042754177611263</v>
      </c>
      <c r="I145">
        <f>equations!$C$4*EXP(equations!$D$4*(1/equations!$E$4-1/((273+I141)-equations!$F$4)))</f>
        <v>0.17042754177611263</v>
      </c>
      <c r="J145">
        <f>equations!$C$4*EXP(equations!$D$4*(1/equations!$E$4-1/((273+J141)-equations!$F$4)))</f>
        <v>0.17042754177611263</v>
      </c>
      <c r="K145">
        <f>equations!$C$4*EXP(equations!$D$4*(1/equations!$E$4-1/((273+K141)-equations!$F$4)))</f>
        <v>0.17042754177611263</v>
      </c>
      <c r="L145">
        <f>equations!$C$4*EXP(equations!$D$4*(1/equations!$E$4-1/((273+L141)-equations!$F$4)))</f>
        <v>0.17042754177611263</v>
      </c>
      <c r="M145">
        <f>equations!$C$4*EXP(equations!$D$4*(1/equations!$E$4-1/((273+M141)-equations!$F$4)))</f>
        <v>0.17042754177611263</v>
      </c>
      <c r="N145">
        <f>equations!$C$4*EXP(equations!$D$4*(1/equations!$E$4-1/((273+N141)-equations!$F$4)))</f>
        <v>0.17042754177611263</v>
      </c>
    </row>
    <row r="146" spans="1:15" ht="12.75">
      <c r="A146" t="s">
        <v>15</v>
      </c>
      <c r="B146">
        <v>1979</v>
      </c>
      <c r="C146">
        <f>C144*C145</f>
        <v>0.005497662637939117</v>
      </c>
      <c r="D146">
        <f>D144*D145</f>
        <v>0.005497662637939117</v>
      </c>
      <c r="E146">
        <f aca="true" t="shared" si="30" ref="E146:N146">E144*E145</f>
        <v>0.005497662637939117</v>
      </c>
      <c r="F146">
        <f t="shared" si="30"/>
        <v>0.005497662637939117</v>
      </c>
      <c r="G146">
        <f t="shared" si="30"/>
        <v>0.005497662637939117</v>
      </c>
      <c r="H146">
        <f t="shared" si="30"/>
        <v>0.005497662637939117</v>
      </c>
      <c r="I146">
        <f t="shared" si="30"/>
        <v>0.005497662637939117</v>
      </c>
      <c r="J146">
        <f t="shared" si="30"/>
        <v>0.005497662637939117</v>
      </c>
      <c r="K146">
        <f t="shared" si="30"/>
        <v>0.005497662637939117</v>
      </c>
      <c r="L146">
        <f t="shared" si="30"/>
        <v>0.005497662637939117</v>
      </c>
      <c r="M146">
        <f t="shared" si="30"/>
        <v>0.005497662637939117</v>
      </c>
      <c r="N146">
        <f t="shared" si="30"/>
        <v>0.005497662637939117</v>
      </c>
      <c r="O146">
        <f>AVERAGE(C146:N146)</f>
        <v>0.005497662637939118</v>
      </c>
    </row>
    <row r="147" spans="1:14" ht="12.75">
      <c r="A147" t="s">
        <v>9</v>
      </c>
      <c r="B147">
        <v>1980</v>
      </c>
      <c r="C147" s="8">
        <f>C26-C25</f>
        <v>0</v>
      </c>
      <c r="D147" s="8">
        <f>D26-D25</f>
        <v>0</v>
      </c>
      <c r="E147" s="8">
        <f aca="true" t="shared" si="31" ref="E147:N147">E26-E25</f>
        <v>0</v>
      </c>
      <c r="F147" s="8">
        <f t="shared" si="31"/>
        <v>0</v>
      </c>
      <c r="G147" s="8">
        <f t="shared" si="31"/>
        <v>0</v>
      </c>
      <c r="H147" s="8">
        <f t="shared" si="31"/>
        <v>0</v>
      </c>
      <c r="I147" s="8">
        <f t="shared" si="31"/>
        <v>0</v>
      </c>
      <c r="J147" s="8">
        <f t="shared" si="31"/>
        <v>0</v>
      </c>
      <c r="K147" s="8">
        <f t="shared" si="31"/>
        <v>0</v>
      </c>
      <c r="L147" s="8">
        <f t="shared" si="31"/>
        <v>0</v>
      </c>
      <c r="M147" s="8">
        <f t="shared" si="31"/>
        <v>0</v>
      </c>
      <c r="N147" s="8">
        <f t="shared" si="31"/>
        <v>0</v>
      </c>
    </row>
    <row r="148" spans="1:14" ht="12.75">
      <c r="A148" t="s">
        <v>10</v>
      </c>
      <c r="B148">
        <v>1980</v>
      </c>
      <c r="C148">
        <f>(C25+C26)/2</f>
        <v>0</v>
      </c>
      <c r="D148">
        <f aca="true" t="shared" si="32" ref="D148:N148">(D25+D26)/2</f>
        <v>0</v>
      </c>
      <c r="E148">
        <f t="shared" si="32"/>
        <v>0</v>
      </c>
      <c r="F148">
        <f t="shared" si="32"/>
        <v>0</v>
      </c>
      <c r="G148">
        <f t="shared" si="32"/>
        <v>0</v>
      </c>
      <c r="H148">
        <f t="shared" si="32"/>
        <v>0</v>
      </c>
      <c r="I148">
        <f t="shared" si="32"/>
        <v>0</v>
      </c>
      <c r="J148">
        <f t="shared" si="32"/>
        <v>0</v>
      </c>
      <c r="K148">
        <f t="shared" si="32"/>
        <v>0</v>
      </c>
      <c r="L148">
        <f t="shared" si="32"/>
        <v>0</v>
      </c>
      <c r="M148">
        <f t="shared" si="32"/>
        <v>0</v>
      </c>
      <c r="N148">
        <f t="shared" si="32"/>
        <v>0</v>
      </c>
    </row>
    <row r="149" spans="1:14" ht="12.75">
      <c r="A149" t="s">
        <v>11</v>
      </c>
      <c r="B149">
        <v>1980</v>
      </c>
      <c r="C149">
        <f>equations!$C$20*(C148+equations!$D$20)*SQRT(C147)*(C$96/equations!$E$20)</f>
        <v>0</v>
      </c>
      <c r="D149">
        <f>equations!$C$20*(D148+equations!$D$20)*SQRT(D147)*(D$96/equations!$E$20)</f>
        <v>0</v>
      </c>
      <c r="E149">
        <f>equations!$C$20*(E148+equations!$D$20)*SQRT(E147)*(E$96/equations!$E$20)</f>
        <v>0</v>
      </c>
      <c r="F149">
        <f>equations!$C$20*(F148+equations!$D$20)*SQRT(F147)*(F$96/equations!$E$20)</f>
        <v>0</v>
      </c>
      <c r="G149">
        <f>equations!$C$20*(G148+equations!$D$20)*SQRT(G147)*(G$96/equations!$E$20)</f>
        <v>0</v>
      </c>
      <c r="H149">
        <f>equations!$C$20*(H148+equations!$D$20)*SQRT(H147)*(H$96/equations!$E$20)</f>
        <v>0</v>
      </c>
      <c r="I149">
        <f>equations!$C$20*(I148+equations!$D$20)*SQRT(I147)*(I$96/equations!$E$20)</f>
        <v>0</v>
      </c>
      <c r="J149">
        <f>equations!$C$20*(J148+equations!$D$20)*SQRT(J147)*(J$96/equations!$E$20)</f>
        <v>0</v>
      </c>
      <c r="K149">
        <f>equations!$C$20*(K148+equations!$D$20)*SQRT(K147)*(K$96/equations!$E$20)</f>
        <v>0</v>
      </c>
      <c r="L149">
        <f>equations!$C$20*(L148+equations!$D$20)*SQRT(L147)*(L$96/equations!$E$20)</f>
        <v>0</v>
      </c>
      <c r="M149">
        <f>equations!$C$20*(M148+equations!$D$20)*SQRT(M147)*(M$96/equations!$E$20)</f>
        <v>0</v>
      </c>
      <c r="N149">
        <f>equations!$C$20*(N148+equations!$D$20)*SQRT(N147)*(N$96/equations!$E$20)</f>
        <v>0</v>
      </c>
    </row>
    <row r="150" spans="1:14" ht="12.75">
      <c r="A150" t="s">
        <v>12</v>
      </c>
      <c r="B150">
        <v>1980</v>
      </c>
      <c r="C150">
        <f>MAX(0.5,(C149*30)/10)*equations!$G$20</f>
        <v>0.5</v>
      </c>
      <c r="D150">
        <f>MAX(0.5,(D149*30)/10)*equations!$G$20</f>
        <v>0.5</v>
      </c>
      <c r="E150">
        <f>MAX(0.5,(E149*30)/10)*equations!$G$20</f>
        <v>0.5</v>
      </c>
      <c r="F150">
        <f>MAX(0.5,(F149*30)/10)*equations!$G$20</f>
        <v>0.5</v>
      </c>
      <c r="G150">
        <f>MAX(0.5,(G149*30)/10)*equations!$G$20</f>
        <v>0.5</v>
      </c>
      <c r="H150">
        <f>MAX(0.5,(H149*30)/10)*equations!$G$20</f>
        <v>0.5</v>
      </c>
      <c r="I150">
        <f>MAX(0.5,(I149*30)/10)*equations!$G$20</f>
        <v>0.5</v>
      </c>
      <c r="J150">
        <f>MAX(0.5,(J149*30)/10)*equations!$G$20</f>
        <v>0.5</v>
      </c>
      <c r="K150">
        <f>MAX(0.5,(K149*30)/10)*equations!$G$20</f>
        <v>0.5</v>
      </c>
      <c r="L150">
        <f>MAX(0.5,(L149*30)/10)*equations!$G$20</f>
        <v>0.5</v>
      </c>
      <c r="M150">
        <f>MAX(0.5,(M149*30)/10)*equations!$G$20</f>
        <v>0.5</v>
      </c>
      <c r="N150">
        <f>MAX(0.5,(N149*30)/10)*equations!$G$20</f>
        <v>0.5</v>
      </c>
    </row>
    <row r="151" spans="1:14" ht="12.75">
      <c r="A151" t="s">
        <v>13</v>
      </c>
      <c r="B151">
        <v>1980</v>
      </c>
      <c r="C151">
        <f aca="true" t="shared" si="33" ref="C151:N151">1/(1+30*EXP(-8.5*(C24/C150)))</f>
        <v>0.03225806451612903</v>
      </c>
      <c r="D151">
        <f t="shared" si="33"/>
        <v>0.03225806451612903</v>
      </c>
      <c r="E151">
        <f t="shared" si="33"/>
        <v>0.03225806451612903</v>
      </c>
      <c r="F151">
        <f t="shared" si="33"/>
        <v>0.03225806451612903</v>
      </c>
      <c r="G151">
        <f t="shared" si="33"/>
        <v>0.03225806451612903</v>
      </c>
      <c r="H151">
        <f t="shared" si="33"/>
        <v>0.03225806451612903</v>
      </c>
      <c r="I151">
        <f t="shared" si="33"/>
        <v>0.03225806451612903</v>
      </c>
      <c r="J151">
        <f t="shared" si="33"/>
        <v>0.03225806451612903</v>
      </c>
      <c r="K151">
        <f t="shared" si="33"/>
        <v>0.03225806451612903</v>
      </c>
      <c r="L151">
        <f t="shared" si="33"/>
        <v>0.03225806451612903</v>
      </c>
      <c r="M151">
        <f t="shared" si="33"/>
        <v>0.03225806451612903</v>
      </c>
      <c r="N151">
        <f t="shared" si="33"/>
        <v>0.03225806451612903</v>
      </c>
    </row>
    <row r="152" spans="1:14" ht="12.75">
      <c r="A152" t="s">
        <v>14</v>
      </c>
      <c r="B152">
        <v>1980</v>
      </c>
      <c r="C152">
        <f>equations!$C$4*EXP(equations!$D$4*(1/equations!$E$4-1/((273+C148)-equations!$F$4)))</f>
        <v>0.17042754177611263</v>
      </c>
      <c r="D152">
        <f>equations!$C$4*EXP(equations!$D$4*(1/equations!$E$4-1/((273+D148)-equations!$F$4)))</f>
        <v>0.17042754177611263</v>
      </c>
      <c r="E152">
        <f>equations!$C$4*EXP(equations!$D$4*(1/equations!$E$4-1/((273+E148)-equations!$F$4)))</f>
        <v>0.17042754177611263</v>
      </c>
      <c r="F152">
        <f>equations!$C$4*EXP(equations!$D$4*(1/equations!$E$4-1/((273+F148)-equations!$F$4)))</f>
        <v>0.17042754177611263</v>
      </c>
      <c r="G152">
        <f>equations!$C$4*EXP(equations!$D$4*(1/equations!$E$4-1/((273+G148)-equations!$F$4)))</f>
        <v>0.17042754177611263</v>
      </c>
      <c r="H152">
        <f>equations!$C$4*EXP(equations!$D$4*(1/equations!$E$4-1/((273+H148)-equations!$F$4)))</f>
        <v>0.17042754177611263</v>
      </c>
      <c r="I152">
        <f>equations!$C$4*EXP(equations!$D$4*(1/equations!$E$4-1/((273+I148)-equations!$F$4)))</f>
        <v>0.17042754177611263</v>
      </c>
      <c r="J152">
        <f>equations!$C$4*EXP(equations!$D$4*(1/equations!$E$4-1/((273+J148)-equations!$F$4)))</f>
        <v>0.17042754177611263</v>
      </c>
      <c r="K152">
        <f>equations!$C$4*EXP(equations!$D$4*(1/equations!$E$4-1/((273+K148)-equations!$F$4)))</f>
        <v>0.17042754177611263</v>
      </c>
      <c r="L152">
        <f>equations!$C$4*EXP(equations!$D$4*(1/equations!$E$4-1/((273+L148)-equations!$F$4)))</f>
        <v>0.17042754177611263</v>
      </c>
      <c r="M152">
        <f>equations!$C$4*EXP(equations!$D$4*(1/equations!$E$4-1/((273+M148)-equations!$F$4)))</f>
        <v>0.17042754177611263</v>
      </c>
      <c r="N152">
        <f>equations!$C$4*EXP(equations!$D$4*(1/equations!$E$4-1/((273+N148)-equations!$F$4)))</f>
        <v>0.17042754177611263</v>
      </c>
    </row>
    <row r="153" spans="1:15" ht="12.75">
      <c r="A153" t="s">
        <v>15</v>
      </c>
      <c r="B153">
        <v>1980</v>
      </c>
      <c r="C153">
        <f>C151*C152</f>
        <v>0.005497662637939117</v>
      </c>
      <c r="D153">
        <f>D151*D152</f>
        <v>0.005497662637939117</v>
      </c>
      <c r="E153">
        <f aca="true" t="shared" si="34" ref="E153:N153">E151*E152</f>
        <v>0.005497662637939117</v>
      </c>
      <c r="F153">
        <f t="shared" si="34"/>
        <v>0.005497662637939117</v>
      </c>
      <c r="G153">
        <f t="shared" si="34"/>
        <v>0.005497662637939117</v>
      </c>
      <c r="H153">
        <f t="shared" si="34"/>
        <v>0.005497662637939117</v>
      </c>
      <c r="I153">
        <f t="shared" si="34"/>
        <v>0.005497662637939117</v>
      </c>
      <c r="J153">
        <f t="shared" si="34"/>
        <v>0.005497662637939117</v>
      </c>
      <c r="K153">
        <f t="shared" si="34"/>
        <v>0.005497662637939117</v>
      </c>
      <c r="L153">
        <f t="shared" si="34"/>
        <v>0.005497662637939117</v>
      </c>
      <c r="M153">
        <f t="shared" si="34"/>
        <v>0.005497662637939117</v>
      </c>
      <c r="N153">
        <f t="shared" si="34"/>
        <v>0.005497662637939117</v>
      </c>
      <c r="O153">
        <f>AVERAGE(C153:N153)</f>
        <v>0.005497662637939118</v>
      </c>
    </row>
    <row r="154" spans="1:14" ht="12.75">
      <c r="A154" t="s">
        <v>9</v>
      </c>
      <c r="B154">
        <v>1981</v>
      </c>
      <c r="C154" s="8">
        <f>C29-C28</f>
        <v>0</v>
      </c>
      <c r="D154" s="8">
        <f>D29-D28</f>
        <v>0</v>
      </c>
      <c r="E154" s="8">
        <f aca="true" t="shared" si="35" ref="E154:N154">E29-E28</f>
        <v>0</v>
      </c>
      <c r="F154" s="8">
        <f t="shared" si="35"/>
        <v>0</v>
      </c>
      <c r="G154" s="8">
        <f t="shared" si="35"/>
        <v>0</v>
      </c>
      <c r="H154" s="8">
        <f t="shared" si="35"/>
        <v>0</v>
      </c>
      <c r="I154" s="8">
        <f t="shared" si="35"/>
        <v>0</v>
      </c>
      <c r="J154" s="8">
        <f t="shared" si="35"/>
        <v>0</v>
      </c>
      <c r="K154" s="8">
        <f t="shared" si="35"/>
        <v>0</v>
      </c>
      <c r="L154" s="8">
        <f t="shared" si="35"/>
        <v>0</v>
      </c>
      <c r="M154" s="8">
        <f t="shared" si="35"/>
        <v>0</v>
      </c>
      <c r="N154" s="8">
        <f t="shared" si="35"/>
        <v>0</v>
      </c>
    </row>
    <row r="155" spans="1:14" ht="12.75">
      <c r="A155" t="s">
        <v>10</v>
      </c>
      <c r="B155">
        <v>1981</v>
      </c>
      <c r="C155">
        <f>(C28+C29)/2</f>
        <v>0</v>
      </c>
      <c r="D155">
        <f aca="true" t="shared" si="36" ref="D155:N155">(D28+D29)/2</f>
        <v>0</v>
      </c>
      <c r="E155">
        <f t="shared" si="36"/>
        <v>0</v>
      </c>
      <c r="F155">
        <f t="shared" si="36"/>
        <v>0</v>
      </c>
      <c r="G155">
        <f t="shared" si="36"/>
        <v>0</v>
      </c>
      <c r="H155">
        <f t="shared" si="36"/>
        <v>0</v>
      </c>
      <c r="I155">
        <f t="shared" si="36"/>
        <v>0</v>
      </c>
      <c r="J155">
        <f t="shared" si="36"/>
        <v>0</v>
      </c>
      <c r="K155">
        <f t="shared" si="36"/>
        <v>0</v>
      </c>
      <c r="L155">
        <f t="shared" si="36"/>
        <v>0</v>
      </c>
      <c r="M155">
        <f t="shared" si="36"/>
        <v>0</v>
      </c>
      <c r="N155">
        <f t="shared" si="36"/>
        <v>0</v>
      </c>
    </row>
    <row r="156" spans="1:14" ht="12.75">
      <c r="A156" t="s">
        <v>11</v>
      </c>
      <c r="B156">
        <v>1981</v>
      </c>
      <c r="C156">
        <f>equations!$C$20*(C155+equations!$D$20)*SQRT(C154)*(C$96/equations!$E$20)</f>
        <v>0</v>
      </c>
      <c r="D156">
        <f>equations!$C$20*(D155+equations!$D$20)*SQRT(D154)*(D$96/equations!$E$20)</f>
        <v>0</v>
      </c>
      <c r="E156">
        <f>equations!$C$20*(E155+equations!$D$20)*SQRT(E154)*(E$96/equations!$E$20)</f>
        <v>0</v>
      </c>
      <c r="F156">
        <f>equations!$C$20*(F155+equations!$D$20)*SQRT(F154)*(F$96/equations!$E$20)</f>
        <v>0</v>
      </c>
      <c r="G156">
        <f>equations!$C$20*(G155+equations!$D$20)*SQRT(G154)*(G$96/equations!$E$20)</f>
        <v>0</v>
      </c>
      <c r="H156">
        <f>equations!$C$20*(H155+equations!$D$20)*SQRT(H154)*(H$96/equations!$E$20)</f>
        <v>0</v>
      </c>
      <c r="I156">
        <f>equations!$C$20*(I155+equations!$D$20)*SQRT(I154)*(I$96/equations!$E$20)</f>
        <v>0</v>
      </c>
      <c r="J156">
        <f>equations!$C$20*(J155+equations!$D$20)*SQRT(J154)*(J$96/equations!$E$20)</f>
        <v>0</v>
      </c>
      <c r="K156">
        <f>equations!$C$20*(K155+equations!$D$20)*SQRT(K154)*(K$96/equations!$E$20)</f>
        <v>0</v>
      </c>
      <c r="L156">
        <f>equations!$C$20*(L155+equations!$D$20)*SQRT(L154)*(L$96/equations!$E$20)</f>
        <v>0</v>
      </c>
      <c r="M156">
        <f>equations!$C$20*(M155+equations!$D$20)*SQRT(M154)*(M$96/equations!$E$20)</f>
        <v>0</v>
      </c>
      <c r="N156">
        <f>equations!$C$20*(N155+equations!$D$20)*SQRT(N154)*(N$96/equations!$E$20)</f>
        <v>0</v>
      </c>
    </row>
    <row r="157" spans="1:14" ht="12.75">
      <c r="A157" t="s">
        <v>12</v>
      </c>
      <c r="B157">
        <v>1981</v>
      </c>
      <c r="C157">
        <f>MAX(0.5,(C156*30)/10)*equations!$G$20</f>
        <v>0.5</v>
      </c>
      <c r="D157">
        <f>MAX(0.5,(D156*30)/10)*equations!$G$20</f>
        <v>0.5</v>
      </c>
      <c r="E157">
        <f>MAX(0.5,(E156*30)/10)*equations!$G$20</f>
        <v>0.5</v>
      </c>
      <c r="F157">
        <f>MAX(0.5,(F156*30)/10)*equations!$G$20</f>
        <v>0.5</v>
      </c>
      <c r="G157">
        <f>MAX(0.5,(G156*30)/10)*equations!$G$20</f>
        <v>0.5</v>
      </c>
      <c r="H157">
        <f>MAX(0.5,(H156*30)/10)*equations!$G$20</f>
        <v>0.5</v>
      </c>
      <c r="I157">
        <f>MAX(0.5,(I156*30)/10)*equations!$G$20</f>
        <v>0.5</v>
      </c>
      <c r="J157">
        <f>MAX(0.5,(J156*30)/10)*equations!$G$20</f>
        <v>0.5</v>
      </c>
      <c r="K157">
        <f>MAX(0.5,(K156*30)/10)*equations!$G$20</f>
        <v>0.5</v>
      </c>
      <c r="L157">
        <f>MAX(0.5,(L156*30)/10)*equations!$G$20</f>
        <v>0.5</v>
      </c>
      <c r="M157">
        <f>MAX(0.5,(M156*30)/10)*equations!$G$20</f>
        <v>0.5</v>
      </c>
      <c r="N157">
        <f>MAX(0.5,(N156*30)/10)*equations!$G$20</f>
        <v>0.5</v>
      </c>
    </row>
    <row r="158" spans="1:14" ht="12.75">
      <c r="A158" t="s">
        <v>13</v>
      </c>
      <c r="B158">
        <v>1981</v>
      </c>
      <c r="C158">
        <f aca="true" t="shared" si="37" ref="C158:N158">1/(1+30*EXP(-8.5*(C27/C157)))</f>
        <v>0.03225806451612903</v>
      </c>
      <c r="D158">
        <f t="shared" si="37"/>
        <v>0.03225806451612903</v>
      </c>
      <c r="E158">
        <f t="shared" si="37"/>
        <v>0.03225806451612903</v>
      </c>
      <c r="F158">
        <f t="shared" si="37"/>
        <v>0.03225806451612903</v>
      </c>
      <c r="G158">
        <f t="shared" si="37"/>
        <v>0.03225806451612903</v>
      </c>
      <c r="H158">
        <f t="shared" si="37"/>
        <v>0.03225806451612903</v>
      </c>
      <c r="I158">
        <f t="shared" si="37"/>
        <v>0.03225806451612903</v>
      </c>
      <c r="J158">
        <f t="shared" si="37"/>
        <v>0.03225806451612903</v>
      </c>
      <c r="K158">
        <f t="shared" si="37"/>
        <v>0.03225806451612903</v>
      </c>
      <c r="L158">
        <f t="shared" si="37"/>
        <v>0.03225806451612903</v>
      </c>
      <c r="M158">
        <f t="shared" si="37"/>
        <v>0.03225806451612903</v>
      </c>
      <c r="N158">
        <f t="shared" si="37"/>
        <v>0.03225806451612903</v>
      </c>
    </row>
    <row r="159" spans="1:14" ht="12.75">
      <c r="A159" t="s">
        <v>14</v>
      </c>
      <c r="B159">
        <v>1981</v>
      </c>
      <c r="C159">
        <f>equations!$C$4*EXP(equations!$D$4*(1/equations!$E$4-1/((273+C155)-equations!$F$4)))</f>
        <v>0.17042754177611263</v>
      </c>
      <c r="D159">
        <f>equations!$C$4*EXP(equations!$D$4*(1/equations!$E$4-1/((273+D155)-equations!$F$4)))</f>
        <v>0.17042754177611263</v>
      </c>
      <c r="E159">
        <f>equations!$C$4*EXP(equations!$D$4*(1/equations!$E$4-1/((273+E155)-equations!$F$4)))</f>
        <v>0.17042754177611263</v>
      </c>
      <c r="F159">
        <f>equations!$C$4*EXP(equations!$D$4*(1/equations!$E$4-1/((273+F155)-equations!$F$4)))</f>
        <v>0.17042754177611263</v>
      </c>
      <c r="G159">
        <f>equations!$C$4*EXP(equations!$D$4*(1/equations!$E$4-1/((273+G155)-equations!$F$4)))</f>
        <v>0.17042754177611263</v>
      </c>
      <c r="H159">
        <f>equations!$C$4*EXP(equations!$D$4*(1/equations!$E$4-1/((273+H155)-equations!$F$4)))</f>
        <v>0.17042754177611263</v>
      </c>
      <c r="I159">
        <f>equations!$C$4*EXP(equations!$D$4*(1/equations!$E$4-1/((273+I155)-equations!$F$4)))</f>
        <v>0.17042754177611263</v>
      </c>
      <c r="J159">
        <f>equations!$C$4*EXP(equations!$D$4*(1/equations!$E$4-1/((273+J155)-equations!$F$4)))</f>
        <v>0.17042754177611263</v>
      </c>
      <c r="K159">
        <f>equations!$C$4*EXP(equations!$D$4*(1/equations!$E$4-1/((273+K155)-equations!$F$4)))</f>
        <v>0.17042754177611263</v>
      </c>
      <c r="L159">
        <f>equations!$C$4*EXP(equations!$D$4*(1/equations!$E$4-1/((273+L155)-equations!$F$4)))</f>
        <v>0.17042754177611263</v>
      </c>
      <c r="M159">
        <f>equations!$C$4*EXP(equations!$D$4*(1/equations!$E$4-1/((273+M155)-equations!$F$4)))</f>
        <v>0.17042754177611263</v>
      </c>
      <c r="N159">
        <f>equations!$C$4*EXP(equations!$D$4*(1/equations!$E$4-1/((273+N155)-equations!$F$4)))</f>
        <v>0.17042754177611263</v>
      </c>
    </row>
    <row r="160" spans="1:15" ht="12.75">
      <c r="A160" t="s">
        <v>15</v>
      </c>
      <c r="B160">
        <v>1981</v>
      </c>
      <c r="C160">
        <f aca="true" t="shared" si="38" ref="C160:N160">C158*C159</f>
        <v>0.005497662637939117</v>
      </c>
      <c r="D160">
        <f t="shared" si="38"/>
        <v>0.005497662637939117</v>
      </c>
      <c r="E160">
        <f t="shared" si="38"/>
        <v>0.005497662637939117</v>
      </c>
      <c r="F160">
        <f t="shared" si="38"/>
        <v>0.005497662637939117</v>
      </c>
      <c r="G160">
        <f t="shared" si="38"/>
        <v>0.005497662637939117</v>
      </c>
      <c r="H160">
        <f t="shared" si="38"/>
        <v>0.005497662637939117</v>
      </c>
      <c r="I160">
        <f t="shared" si="38"/>
        <v>0.005497662637939117</v>
      </c>
      <c r="J160">
        <f t="shared" si="38"/>
        <v>0.005497662637939117</v>
      </c>
      <c r="K160">
        <f t="shared" si="38"/>
        <v>0.005497662637939117</v>
      </c>
      <c r="L160">
        <f t="shared" si="38"/>
        <v>0.005497662637939117</v>
      </c>
      <c r="M160">
        <f t="shared" si="38"/>
        <v>0.005497662637939117</v>
      </c>
      <c r="N160">
        <f t="shared" si="38"/>
        <v>0.005497662637939117</v>
      </c>
      <c r="O160">
        <f>AVERAGE(C160:N160)</f>
        <v>0.005497662637939118</v>
      </c>
    </row>
    <row r="161" spans="1:14" ht="12.75">
      <c r="A161" t="s">
        <v>9</v>
      </c>
      <c r="B161">
        <v>1982</v>
      </c>
      <c r="C161" s="8">
        <f>C32-C31</f>
        <v>0</v>
      </c>
      <c r="D161" s="8">
        <f aca="true" t="shared" si="39" ref="D161:N161">D32-D31</f>
        <v>0</v>
      </c>
      <c r="E161" s="8">
        <f t="shared" si="39"/>
        <v>0</v>
      </c>
      <c r="F161" s="8">
        <f t="shared" si="39"/>
        <v>0</v>
      </c>
      <c r="G161" s="8">
        <f t="shared" si="39"/>
        <v>0</v>
      </c>
      <c r="H161" s="8">
        <f t="shared" si="39"/>
        <v>0</v>
      </c>
      <c r="I161" s="8">
        <f t="shared" si="39"/>
        <v>0</v>
      </c>
      <c r="J161" s="8">
        <f t="shared" si="39"/>
        <v>0</v>
      </c>
      <c r="K161" s="8">
        <f t="shared" si="39"/>
        <v>0</v>
      </c>
      <c r="L161" s="8">
        <f t="shared" si="39"/>
        <v>0</v>
      </c>
      <c r="M161" s="8">
        <f t="shared" si="39"/>
        <v>0</v>
      </c>
      <c r="N161" s="8">
        <f t="shared" si="39"/>
        <v>0</v>
      </c>
    </row>
    <row r="162" spans="1:14" ht="12.75">
      <c r="A162" t="s">
        <v>10</v>
      </c>
      <c r="B162">
        <v>1982</v>
      </c>
      <c r="C162">
        <f>(C31+C32)/2</f>
        <v>0</v>
      </c>
      <c r="D162">
        <f aca="true" t="shared" si="40" ref="D162:N162">(D31+D32)/2</f>
        <v>0</v>
      </c>
      <c r="E162">
        <f t="shared" si="40"/>
        <v>0</v>
      </c>
      <c r="F162">
        <f t="shared" si="40"/>
        <v>0</v>
      </c>
      <c r="G162">
        <f t="shared" si="40"/>
        <v>0</v>
      </c>
      <c r="H162">
        <f t="shared" si="40"/>
        <v>0</v>
      </c>
      <c r="I162">
        <f t="shared" si="40"/>
        <v>0</v>
      </c>
      <c r="J162">
        <f t="shared" si="40"/>
        <v>0</v>
      </c>
      <c r="K162">
        <f t="shared" si="40"/>
        <v>0</v>
      </c>
      <c r="L162">
        <f t="shared" si="40"/>
        <v>0</v>
      </c>
      <c r="M162">
        <f t="shared" si="40"/>
        <v>0</v>
      </c>
      <c r="N162">
        <f t="shared" si="40"/>
        <v>0</v>
      </c>
    </row>
    <row r="163" spans="1:14" ht="12.75">
      <c r="A163" t="s">
        <v>11</v>
      </c>
      <c r="B163">
        <v>1982</v>
      </c>
      <c r="C163">
        <f>equations!$C$20*(C162+equations!$D$20)*SQRT(C161)*(C$96/equations!$E$20)</f>
        <v>0</v>
      </c>
      <c r="D163">
        <f>equations!$C$20*(D162+equations!$D$20)*SQRT(D161)*(D$96/equations!$E$20)</f>
        <v>0</v>
      </c>
      <c r="E163">
        <f>equations!$C$20*(E162+equations!$D$20)*SQRT(E161)*(E$96/equations!$E$20)</f>
        <v>0</v>
      </c>
      <c r="F163">
        <f>equations!$C$20*(F162+equations!$D$20)*SQRT(F161)*(F$96/equations!$E$20)</f>
        <v>0</v>
      </c>
      <c r="G163">
        <f>equations!$C$20*(G162+equations!$D$20)*SQRT(G161)*(G$96/equations!$E$20)</f>
        <v>0</v>
      </c>
      <c r="H163">
        <f>equations!$C$20*(H162+equations!$D$20)*SQRT(H161)*(H$96/equations!$E$20)</f>
        <v>0</v>
      </c>
      <c r="I163">
        <f>equations!$C$20*(I162+equations!$D$20)*SQRT(I161)*(I$96/equations!$E$20)</f>
        <v>0</v>
      </c>
      <c r="J163">
        <f>equations!$C$20*(J162+equations!$D$20)*SQRT(J161)*(J$96/equations!$E$20)</f>
        <v>0</v>
      </c>
      <c r="K163">
        <f>equations!$C$20*(K162+equations!$D$20)*SQRT(K161)*(K$96/equations!$E$20)</f>
        <v>0</v>
      </c>
      <c r="L163">
        <f>equations!$C$20*(L162+equations!$D$20)*SQRT(L161)*(L$96/equations!$E$20)</f>
        <v>0</v>
      </c>
      <c r="M163">
        <f>equations!$C$20*(M162+equations!$D$20)*SQRT(M161)*(M$96/equations!$E$20)</f>
        <v>0</v>
      </c>
      <c r="N163">
        <f>equations!$C$20*(N162+equations!$D$20)*SQRT(N161)*(N$96/equations!$E$20)</f>
        <v>0</v>
      </c>
    </row>
    <row r="164" spans="1:14" ht="12.75">
      <c r="A164" t="s">
        <v>12</v>
      </c>
      <c r="B164">
        <v>1982</v>
      </c>
      <c r="C164">
        <f>MAX(0.5,(C163*30)/10)*equations!$G$20</f>
        <v>0.5</v>
      </c>
      <c r="D164">
        <f>MAX(0.5,(D163*30)/10)*equations!$G$20</f>
        <v>0.5</v>
      </c>
      <c r="E164">
        <f>MAX(0.5,(E163*30)/10)*equations!$G$20</f>
        <v>0.5</v>
      </c>
      <c r="F164">
        <f>MAX(0.5,(F163*30)/10)*equations!$G$20</f>
        <v>0.5</v>
      </c>
      <c r="G164">
        <f>MAX(0.5,(G163*30)/10)*equations!$G$20</f>
        <v>0.5</v>
      </c>
      <c r="H164">
        <f>MAX(0.5,(H163*30)/10)*equations!$G$20</f>
        <v>0.5</v>
      </c>
      <c r="I164">
        <f>MAX(0.5,(I163*30)/10)*equations!$G$20</f>
        <v>0.5</v>
      </c>
      <c r="J164">
        <f>MAX(0.5,(J163*30)/10)*equations!$G$20</f>
        <v>0.5</v>
      </c>
      <c r="K164">
        <f>MAX(0.5,(K163*30)/10)*equations!$G$20</f>
        <v>0.5</v>
      </c>
      <c r="L164">
        <f>MAX(0.5,(L163*30)/10)*equations!$G$20</f>
        <v>0.5</v>
      </c>
      <c r="M164">
        <f>MAX(0.5,(M163*30)/10)*equations!$G$20</f>
        <v>0.5</v>
      </c>
      <c r="N164">
        <f>MAX(0.5,(N163*30)/10)*equations!$G$20</f>
        <v>0.5</v>
      </c>
    </row>
    <row r="165" spans="1:14" ht="12.75">
      <c r="A165" t="s">
        <v>13</v>
      </c>
      <c r="B165">
        <v>1982</v>
      </c>
      <c r="C165">
        <f aca="true" t="shared" si="41" ref="C165:N165">1/(1+30*EXP(-8.5*(C30/C164)))</f>
        <v>0.03225806451612903</v>
      </c>
      <c r="D165">
        <f t="shared" si="41"/>
        <v>0.03225806451612903</v>
      </c>
      <c r="E165">
        <f t="shared" si="41"/>
        <v>0.03225806451612903</v>
      </c>
      <c r="F165">
        <f t="shared" si="41"/>
        <v>0.03225806451612903</v>
      </c>
      <c r="G165">
        <f t="shared" si="41"/>
        <v>0.03225806451612903</v>
      </c>
      <c r="H165">
        <f t="shared" si="41"/>
        <v>0.03225806451612903</v>
      </c>
      <c r="I165">
        <f t="shared" si="41"/>
        <v>0.03225806451612903</v>
      </c>
      <c r="J165">
        <f t="shared" si="41"/>
        <v>0.03225806451612903</v>
      </c>
      <c r="K165">
        <f t="shared" si="41"/>
        <v>0.03225806451612903</v>
      </c>
      <c r="L165">
        <f t="shared" si="41"/>
        <v>0.03225806451612903</v>
      </c>
      <c r="M165">
        <f t="shared" si="41"/>
        <v>0.03225806451612903</v>
      </c>
      <c r="N165">
        <f t="shared" si="41"/>
        <v>0.03225806451612903</v>
      </c>
    </row>
    <row r="166" spans="1:14" ht="12.75">
      <c r="A166" t="s">
        <v>14</v>
      </c>
      <c r="B166">
        <v>1982</v>
      </c>
      <c r="C166">
        <f>equations!$C$4*EXP(equations!$D$4*(1/equations!$E$4-1/((273+C162)-equations!$F$4)))</f>
        <v>0.17042754177611263</v>
      </c>
      <c r="D166">
        <f>equations!$C$4*EXP(equations!$D$4*(1/equations!$E$4-1/((273+D162)-equations!$F$4)))</f>
        <v>0.17042754177611263</v>
      </c>
      <c r="E166">
        <f>equations!$C$4*EXP(equations!$D$4*(1/equations!$E$4-1/((273+E162)-equations!$F$4)))</f>
        <v>0.17042754177611263</v>
      </c>
      <c r="F166">
        <f>equations!$C$4*EXP(equations!$D$4*(1/equations!$E$4-1/((273+F162)-equations!$F$4)))</f>
        <v>0.17042754177611263</v>
      </c>
      <c r="G166">
        <f>equations!$C$4*EXP(equations!$D$4*(1/equations!$E$4-1/((273+G162)-equations!$F$4)))</f>
        <v>0.17042754177611263</v>
      </c>
      <c r="H166">
        <f>equations!$C$4*EXP(equations!$D$4*(1/equations!$E$4-1/((273+H162)-equations!$F$4)))</f>
        <v>0.17042754177611263</v>
      </c>
      <c r="I166">
        <f>equations!$C$4*EXP(equations!$D$4*(1/equations!$E$4-1/((273+I162)-equations!$F$4)))</f>
        <v>0.17042754177611263</v>
      </c>
      <c r="J166">
        <f>equations!$C$4*EXP(equations!$D$4*(1/equations!$E$4-1/((273+J162)-equations!$F$4)))</f>
        <v>0.17042754177611263</v>
      </c>
      <c r="K166">
        <f>equations!$C$4*EXP(equations!$D$4*(1/equations!$E$4-1/((273+K162)-equations!$F$4)))</f>
        <v>0.17042754177611263</v>
      </c>
      <c r="L166">
        <f>equations!$C$4*EXP(equations!$D$4*(1/equations!$E$4-1/((273+L162)-equations!$F$4)))</f>
        <v>0.17042754177611263</v>
      </c>
      <c r="M166">
        <f>equations!$C$4*EXP(equations!$D$4*(1/equations!$E$4-1/((273+M162)-equations!$F$4)))</f>
        <v>0.17042754177611263</v>
      </c>
      <c r="N166">
        <f>equations!$C$4*EXP(equations!$D$4*(1/equations!$E$4-1/((273+N162)-equations!$F$4)))</f>
        <v>0.17042754177611263</v>
      </c>
    </row>
    <row r="167" spans="1:15" ht="12.75">
      <c r="A167" t="s">
        <v>15</v>
      </c>
      <c r="B167">
        <v>1982</v>
      </c>
      <c r="C167">
        <f aca="true" t="shared" si="42" ref="C167:N167">C165*C166</f>
        <v>0.005497662637939117</v>
      </c>
      <c r="D167">
        <f t="shared" si="42"/>
        <v>0.005497662637939117</v>
      </c>
      <c r="E167">
        <f t="shared" si="42"/>
        <v>0.005497662637939117</v>
      </c>
      <c r="F167">
        <f t="shared" si="42"/>
        <v>0.005497662637939117</v>
      </c>
      <c r="G167">
        <f t="shared" si="42"/>
        <v>0.005497662637939117</v>
      </c>
      <c r="H167">
        <f t="shared" si="42"/>
        <v>0.005497662637939117</v>
      </c>
      <c r="I167">
        <f t="shared" si="42"/>
        <v>0.005497662637939117</v>
      </c>
      <c r="J167">
        <f t="shared" si="42"/>
        <v>0.005497662637939117</v>
      </c>
      <c r="K167">
        <f t="shared" si="42"/>
        <v>0.005497662637939117</v>
      </c>
      <c r="L167">
        <f t="shared" si="42"/>
        <v>0.005497662637939117</v>
      </c>
      <c r="M167">
        <f t="shared" si="42"/>
        <v>0.005497662637939117</v>
      </c>
      <c r="N167">
        <f t="shared" si="42"/>
        <v>0.005497662637939117</v>
      </c>
      <c r="O167">
        <f>AVERAGE(C167:N167)</f>
        <v>0.005497662637939118</v>
      </c>
    </row>
    <row r="168" spans="1:14" ht="12.75">
      <c r="A168" t="s">
        <v>9</v>
      </c>
      <c r="B168">
        <v>1983</v>
      </c>
      <c r="C168" s="8">
        <f>C35-C34</f>
        <v>0</v>
      </c>
      <c r="D168" s="8">
        <f aca="true" t="shared" si="43" ref="D168:N168">D35-D34</f>
        <v>0</v>
      </c>
      <c r="E168" s="8">
        <f t="shared" si="43"/>
        <v>0</v>
      </c>
      <c r="F168" s="8">
        <f t="shared" si="43"/>
        <v>0</v>
      </c>
      <c r="G168" s="8">
        <f t="shared" si="43"/>
        <v>0</v>
      </c>
      <c r="H168" s="8">
        <f t="shared" si="43"/>
        <v>0</v>
      </c>
      <c r="I168" s="8">
        <f t="shared" si="43"/>
        <v>0</v>
      </c>
      <c r="J168" s="8">
        <f t="shared" si="43"/>
        <v>0</v>
      </c>
      <c r="K168" s="8">
        <f t="shared" si="43"/>
        <v>0</v>
      </c>
      <c r="L168" s="8">
        <f t="shared" si="43"/>
        <v>0</v>
      </c>
      <c r="M168" s="8">
        <f t="shared" si="43"/>
        <v>0</v>
      </c>
      <c r="N168" s="8">
        <f t="shared" si="43"/>
        <v>0</v>
      </c>
    </row>
    <row r="169" spans="1:14" ht="12.75">
      <c r="A169" t="s">
        <v>10</v>
      </c>
      <c r="B169">
        <v>1983</v>
      </c>
      <c r="C169">
        <f>(C34+C35)/2</f>
        <v>0</v>
      </c>
      <c r="D169">
        <f aca="true" t="shared" si="44" ref="D169:N169">(D34+D35)/2</f>
        <v>0</v>
      </c>
      <c r="E169">
        <f t="shared" si="44"/>
        <v>0</v>
      </c>
      <c r="F169">
        <f t="shared" si="44"/>
        <v>0</v>
      </c>
      <c r="G169">
        <f t="shared" si="44"/>
        <v>0</v>
      </c>
      <c r="H169">
        <f t="shared" si="44"/>
        <v>0</v>
      </c>
      <c r="I169">
        <f t="shared" si="44"/>
        <v>0</v>
      </c>
      <c r="J169">
        <f t="shared" si="44"/>
        <v>0</v>
      </c>
      <c r="K169">
        <f t="shared" si="44"/>
        <v>0</v>
      </c>
      <c r="L169">
        <f t="shared" si="44"/>
        <v>0</v>
      </c>
      <c r="M169">
        <f t="shared" si="44"/>
        <v>0</v>
      </c>
      <c r="N169">
        <f t="shared" si="44"/>
        <v>0</v>
      </c>
    </row>
    <row r="170" spans="1:14" ht="12.75">
      <c r="A170" t="s">
        <v>11</v>
      </c>
      <c r="B170">
        <v>1983</v>
      </c>
      <c r="C170">
        <f>equations!$C$20*(C169+equations!$D$20)*SQRT(C168)*(C$96/equations!$E$20)</f>
        <v>0</v>
      </c>
      <c r="D170">
        <f>equations!$C$20*(D169+equations!$D$20)*SQRT(D168)*(D$96/equations!$E$20)</f>
        <v>0</v>
      </c>
      <c r="E170">
        <f>equations!$C$20*(E169+equations!$D$20)*SQRT(E168)*(E$96/equations!$E$20)</f>
        <v>0</v>
      </c>
      <c r="F170">
        <f>equations!$C$20*(F169+equations!$D$20)*SQRT(F168)*(F$96/equations!$E$20)</f>
        <v>0</v>
      </c>
      <c r="G170">
        <f>equations!$C$20*(G169+equations!$D$20)*SQRT(G168)*(G$96/equations!$E$20)</f>
        <v>0</v>
      </c>
      <c r="H170">
        <f>equations!$C$20*(H169+equations!$D$20)*SQRT(H168)*(H$96/equations!$E$20)</f>
        <v>0</v>
      </c>
      <c r="I170">
        <f>equations!$C$20*(I169+equations!$D$20)*SQRT(I168)*(I$96/equations!$E$20)</f>
        <v>0</v>
      </c>
      <c r="J170">
        <f>equations!$C$20*(J169+equations!$D$20)*SQRT(J168)*(J$96/equations!$E$20)</f>
        <v>0</v>
      </c>
      <c r="K170">
        <f>equations!$C$20*(K169+equations!$D$20)*SQRT(K168)*(K$96/equations!$E$20)</f>
        <v>0</v>
      </c>
      <c r="L170">
        <f>equations!$C$20*(L169+equations!$D$20)*SQRT(L168)*(L$96/equations!$E$20)</f>
        <v>0</v>
      </c>
      <c r="M170">
        <f>equations!$C$20*(M169+equations!$D$20)*SQRT(M168)*(M$96/equations!$E$20)</f>
        <v>0</v>
      </c>
      <c r="N170">
        <f>equations!$C$20*(N169+equations!$D$20)*SQRT(N168)*(N$96/equations!$E$20)</f>
        <v>0</v>
      </c>
    </row>
    <row r="171" spans="1:14" ht="12.75">
      <c r="A171" t="s">
        <v>12</v>
      </c>
      <c r="B171">
        <v>1983</v>
      </c>
      <c r="C171">
        <f>MAX(0.5,(C170*30)/10)*equations!$G$20</f>
        <v>0.5</v>
      </c>
      <c r="D171">
        <f>MAX(0.5,(D170*30)/10)*equations!$G$20</f>
        <v>0.5</v>
      </c>
      <c r="E171">
        <f>MAX(0.5,(E170*30)/10)*equations!$G$20</f>
        <v>0.5</v>
      </c>
      <c r="F171">
        <f>MAX(0.5,(F170*30)/10)*equations!$G$20</f>
        <v>0.5</v>
      </c>
      <c r="G171">
        <f>MAX(0.5,(G170*30)/10)*equations!$G$20</f>
        <v>0.5</v>
      </c>
      <c r="H171">
        <f>MAX(0.5,(H170*30)/10)*equations!$G$20</f>
        <v>0.5</v>
      </c>
      <c r="I171">
        <f>MAX(0.5,(I170*30)/10)*equations!$G$20</f>
        <v>0.5</v>
      </c>
      <c r="J171">
        <f>MAX(0.5,(J170*30)/10)*equations!$G$20</f>
        <v>0.5</v>
      </c>
      <c r="K171">
        <f>MAX(0.5,(K170*30)/10)*equations!$G$20</f>
        <v>0.5</v>
      </c>
      <c r="L171">
        <f>MAX(0.5,(L170*30)/10)*equations!$G$20</f>
        <v>0.5</v>
      </c>
      <c r="M171">
        <f>MAX(0.5,(M170*30)/10)*equations!$G$20</f>
        <v>0.5</v>
      </c>
      <c r="N171">
        <f>MAX(0.5,(N170*30)/10)*equations!$G$20</f>
        <v>0.5</v>
      </c>
    </row>
    <row r="172" spans="1:14" ht="12.75">
      <c r="A172" t="s">
        <v>13</v>
      </c>
      <c r="B172">
        <v>1983</v>
      </c>
      <c r="C172">
        <f aca="true" t="shared" si="45" ref="C172:N172">1/(1+30*EXP(-8.5*(C33/C171)))</f>
        <v>0.03225806451612903</v>
      </c>
      <c r="D172">
        <f t="shared" si="45"/>
        <v>0.03225806451612903</v>
      </c>
      <c r="E172">
        <f t="shared" si="45"/>
        <v>0.03225806451612903</v>
      </c>
      <c r="F172">
        <f t="shared" si="45"/>
        <v>0.03225806451612903</v>
      </c>
      <c r="G172">
        <f t="shared" si="45"/>
        <v>0.03225806451612903</v>
      </c>
      <c r="H172">
        <f t="shared" si="45"/>
        <v>0.03225806451612903</v>
      </c>
      <c r="I172">
        <f t="shared" si="45"/>
        <v>0.03225806451612903</v>
      </c>
      <c r="J172">
        <f t="shared" si="45"/>
        <v>0.03225806451612903</v>
      </c>
      <c r="K172">
        <f t="shared" si="45"/>
        <v>0.03225806451612903</v>
      </c>
      <c r="L172">
        <f t="shared" si="45"/>
        <v>0.03225806451612903</v>
      </c>
      <c r="M172">
        <f t="shared" si="45"/>
        <v>0.03225806451612903</v>
      </c>
      <c r="N172">
        <f t="shared" si="45"/>
        <v>0.03225806451612903</v>
      </c>
    </row>
    <row r="173" spans="1:14" ht="12.75">
      <c r="A173" t="s">
        <v>14</v>
      </c>
      <c r="B173">
        <v>1983</v>
      </c>
      <c r="C173">
        <f>equations!$C$4*EXP(equations!$D$4*(1/equations!$E$4-1/((273+C169)-equations!$F$4)))</f>
        <v>0.17042754177611263</v>
      </c>
      <c r="D173">
        <f>equations!$C$4*EXP(equations!$D$4*(1/equations!$E$4-1/((273+D169)-equations!$F$4)))</f>
        <v>0.17042754177611263</v>
      </c>
      <c r="E173">
        <f>equations!$C$4*EXP(equations!$D$4*(1/equations!$E$4-1/((273+E169)-equations!$F$4)))</f>
        <v>0.17042754177611263</v>
      </c>
      <c r="F173">
        <f>equations!$C$4*EXP(equations!$D$4*(1/equations!$E$4-1/((273+F169)-equations!$F$4)))</f>
        <v>0.17042754177611263</v>
      </c>
      <c r="G173">
        <f>equations!$C$4*EXP(equations!$D$4*(1/equations!$E$4-1/((273+G169)-equations!$F$4)))</f>
        <v>0.17042754177611263</v>
      </c>
      <c r="H173">
        <f>equations!$C$4*EXP(equations!$D$4*(1/equations!$E$4-1/((273+H169)-equations!$F$4)))</f>
        <v>0.17042754177611263</v>
      </c>
      <c r="I173">
        <f>equations!$C$4*EXP(equations!$D$4*(1/equations!$E$4-1/((273+I169)-equations!$F$4)))</f>
        <v>0.17042754177611263</v>
      </c>
      <c r="J173">
        <f>equations!$C$4*EXP(equations!$D$4*(1/equations!$E$4-1/((273+J169)-equations!$F$4)))</f>
        <v>0.17042754177611263</v>
      </c>
      <c r="K173">
        <f>equations!$C$4*EXP(equations!$D$4*(1/equations!$E$4-1/((273+K169)-equations!$F$4)))</f>
        <v>0.17042754177611263</v>
      </c>
      <c r="L173">
        <f>equations!$C$4*EXP(equations!$D$4*(1/equations!$E$4-1/((273+L169)-equations!$F$4)))</f>
        <v>0.17042754177611263</v>
      </c>
      <c r="M173">
        <f>equations!$C$4*EXP(equations!$D$4*(1/equations!$E$4-1/((273+M169)-equations!$F$4)))</f>
        <v>0.17042754177611263</v>
      </c>
      <c r="N173">
        <f>equations!$C$4*EXP(equations!$D$4*(1/equations!$E$4-1/((273+N169)-equations!$F$4)))</f>
        <v>0.17042754177611263</v>
      </c>
    </row>
    <row r="174" spans="1:15" ht="12.75">
      <c r="A174" t="s">
        <v>15</v>
      </c>
      <c r="B174">
        <v>1983</v>
      </c>
      <c r="C174">
        <f aca="true" t="shared" si="46" ref="C174:N174">C172*C173</f>
        <v>0.005497662637939117</v>
      </c>
      <c r="D174">
        <f t="shared" si="46"/>
        <v>0.005497662637939117</v>
      </c>
      <c r="E174">
        <f t="shared" si="46"/>
        <v>0.005497662637939117</v>
      </c>
      <c r="F174">
        <f t="shared" si="46"/>
        <v>0.005497662637939117</v>
      </c>
      <c r="G174">
        <f t="shared" si="46"/>
        <v>0.005497662637939117</v>
      </c>
      <c r="H174">
        <f t="shared" si="46"/>
        <v>0.005497662637939117</v>
      </c>
      <c r="I174">
        <f t="shared" si="46"/>
        <v>0.005497662637939117</v>
      </c>
      <c r="J174">
        <f t="shared" si="46"/>
        <v>0.005497662637939117</v>
      </c>
      <c r="K174">
        <f t="shared" si="46"/>
        <v>0.005497662637939117</v>
      </c>
      <c r="L174">
        <f t="shared" si="46"/>
        <v>0.005497662637939117</v>
      </c>
      <c r="M174">
        <f t="shared" si="46"/>
        <v>0.005497662637939117</v>
      </c>
      <c r="N174">
        <f t="shared" si="46"/>
        <v>0.005497662637939117</v>
      </c>
      <c r="O174">
        <f>AVERAGE(C174:N174)</f>
        <v>0.005497662637939118</v>
      </c>
    </row>
    <row r="175" spans="1:14" ht="12.75">
      <c r="A175" t="s">
        <v>9</v>
      </c>
      <c r="B175">
        <v>1984</v>
      </c>
      <c r="C175" s="8">
        <f>C38-C37</f>
        <v>0</v>
      </c>
      <c r="D175" s="8">
        <f aca="true" t="shared" si="47" ref="D175:N175">D38-D37</f>
        <v>0</v>
      </c>
      <c r="E175" s="8">
        <f t="shared" si="47"/>
        <v>0</v>
      </c>
      <c r="F175" s="8">
        <f t="shared" si="47"/>
        <v>0</v>
      </c>
      <c r="G175" s="8">
        <f t="shared" si="47"/>
        <v>0</v>
      </c>
      <c r="H175" s="8">
        <f t="shared" si="47"/>
        <v>0</v>
      </c>
      <c r="I175" s="8">
        <f t="shared" si="47"/>
        <v>0</v>
      </c>
      <c r="J175" s="8">
        <f t="shared" si="47"/>
        <v>0</v>
      </c>
      <c r="K175" s="8">
        <f t="shared" si="47"/>
        <v>0</v>
      </c>
      <c r="L175" s="8">
        <f t="shared" si="47"/>
        <v>0</v>
      </c>
      <c r="M175" s="8">
        <f t="shared" si="47"/>
        <v>0</v>
      </c>
      <c r="N175" s="8">
        <f t="shared" si="47"/>
        <v>0</v>
      </c>
    </row>
    <row r="176" spans="1:14" ht="12.75">
      <c r="A176" t="s">
        <v>10</v>
      </c>
      <c r="B176">
        <v>1984</v>
      </c>
      <c r="C176">
        <f>(C37+C38)/2</f>
        <v>0</v>
      </c>
      <c r="D176">
        <f aca="true" t="shared" si="48" ref="D176:N176">(D37+D38)/2</f>
        <v>0</v>
      </c>
      <c r="E176">
        <f t="shared" si="48"/>
        <v>0</v>
      </c>
      <c r="F176">
        <f t="shared" si="48"/>
        <v>0</v>
      </c>
      <c r="G176">
        <f t="shared" si="48"/>
        <v>0</v>
      </c>
      <c r="H176">
        <f t="shared" si="48"/>
        <v>0</v>
      </c>
      <c r="I176">
        <f t="shared" si="48"/>
        <v>0</v>
      </c>
      <c r="J176">
        <f t="shared" si="48"/>
        <v>0</v>
      </c>
      <c r="K176">
        <f t="shared" si="48"/>
        <v>0</v>
      </c>
      <c r="L176">
        <f t="shared" si="48"/>
        <v>0</v>
      </c>
      <c r="M176">
        <f t="shared" si="48"/>
        <v>0</v>
      </c>
      <c r="N176">
        <f t="shared" si="48"/>
        <v>0</v>
      </c>
    </row>
    <row r="177" spans="1:14" ht="12.75">
      <c r="A177" t="s">
        <v>11</v>
      </c>
      <c r="B177">
        <v>1984</v>
      </c>
      <c r="C177">
        <f>equations!$C$20*(C176+equations!$D$20)*SQRT(C175)*(C$96/equations!$E$20)</f>
        <v>0</v>
      </c>
      <c r="D177">
        <f>equations!$C$20*(D176+equations!$D$20)*SQRT(D175)*(D$96/equations!$E$20)</f>
        <v>0</v>
      </c>
      <c r="E177">
        <f>equations!$C$20*(E176+equations!$D$20)*SQRT(E175)*(E$96/equations!$E$20)</f>
        <v>0</v>
      </c>
      <c r="F177">
        <f>equations!$C$20*(F176+equations!$D$20)*SQRT(F175)*(F$96/equations!$E$20)</f>
        <v>0</v>
      </c>
      <c r="G177">
        <f>equations!$C$20*(G176+equations!$D$20)*SQRT(G175)*(G$96/equations!$E$20)</f>
        <v>0</v>
      </c>
      <c r="H177">
        <f>equations!$C$20*(H176+equations!$D$20)*SQRT(H175)*(H$96/equations!$E$20)</f>
        <v>0</v>
      </c>
      <c r="I177">
        <f>equations!$C$20*(I176+equations!$D$20)*SQRT(I175)*(I$96/equations!$E$20)</f>
        <v>0</v>
      </c>
      <c r="J177">
        <f>equations!$C$20*(J176+equations!$D$20)*SQRT(J175)*(J$96/equations!$E$20)</f>
        <v>0</v>
      </c>
      <c r="K177">
        <f>equations!$C$20*(K176+equations!$D$20)*SQRT(K175)*(K$96/equations!$E$20)</f>
        <v>0</v>
      </c>
      <c r="L177">
        <f>equations!$C$20*(L176+equations!$D$20)*SQRT(L175)*(L$96/equations!$E$20)</f>
        <v>0</v>
      </c>
      <c r="M177">
        <f>equations!$C$20*(M176+equations!$D$20)*SQRT(M175)*(M$96/equations!$E$20)</f>
        <v>0</v>
      </c>
      <c r="N177">
        <f>equations!$C$20*(N176+equations!$D$20)*SQRT(N175)*(N$96/equations!$E$20)</f>
        <v>0</v>
      </c>
    </row>
    <row r="178" spans="1:14" ht="12.75">
      <c r="A178" t="s">
        <v>12</v>
      </c>
      <c r="B178">
        <v>1984</v>
      </c>
      <c r="C178">
        <f>MAX(0.5,(C177*30)/10)*equations!$G$20</f>
        <v>0.5</v>
      </c>
      <c r="D178">
        <f>MAX(0.5,(D177*30)/10)*equations!$G$20</f>
        <v>0.5</v>
      </c>
      <c r="E178">
        <f>MAX(0.5,(E177*30)/10)*equations!$G$20</f>
        <v>0.5</v>
      </c>
      <c r="F178">
        <f>MAX(0.5,(F177*30)/10)*equations!$G$20</f>
        <v>0.5</v>
      </c>
      <c r="G178">
        <f>MAX(0.5,(G177*30)/10)*equations!$G$20</f>
        <v>0.5</v>
      </c>
      <c r="H178">
        <f>MAX(0.5,(H177*30)/10)*equations!$G$20</f>
        <v>0.5</v>
      </c>
      <c r="I178">
        <f>MAX(0.5,(I177*30)/10)*equations!$G$20</f>
        <v>0.5</v>
      </c>
      <c r="J178">
        <f>MAX(0.5,(J177*30)/10)*equations!$G$20</f>
        <v>0.5</v>
      </c>
      <c r="K178">
        <f>MAX(0.5,(K177*30)/10)*equations!$G$20</f>
        <v>0.5</v>
      </c>
      <c r="L178">
        <f>MAX(0.5,(L177*30)/10)*equations!$G$20</f>
        <v>0.5</v>
      </c>
      <c r="M178">
        <f>MAX(0.5,(M177*30)/10)*equations!$G$20</f>
        <v>0.5</v>
      </c>
      <c r="N178">
        <f>MAX(0.5,(N177*30)/10)*equations!$G$20</f>
        <v>0.5</v>
      </c>
    </row>
    <row r="179" spans="1:14" ht="12.75">
      <c r="A179" t="s">
        <v>13</v>
      </c>
      <c r="B179">
        <v>1984</v>
      </c>
      <c r="C179">
        <f aca="true" t="shared" si="49" ref="C179:N179">1/(1+30*EXP(-8.5*(C36/C178)))</f>
        <v>0.03225806451612903</v>
      </c>
      <c r="D179">
        <f t="shared" si="49"/>
        <v>0.03225806451612903</v>
      </c>
      <c r="E179">
        <f t="shared" si="49"/>
        <v>0.03225806451612903</v>
      </c>
      <c r="F179">
        <f t="shared" si="49"/>
        <v>0.03225806451612903</v>
      </c>
      <c r="G179">
        <f t="shared" si="49"/>
        <v>0.03225806451612903</v>
      </c>
      <c r="H179">
        <f t="shared" si="49"/>
        <v>0.03225806451612903</v>
      </c>
      <c r="I179">
        <f t="shared" si="49"/>
        <v>0.03225806451612903</v>
      </c>
      <c r="J179">
        <f t="shared" si="49"/>
        <v>0.03225806451612903</v>
      </c>
      <c r="K179">
        <f t="shared" si="49"/>
        <v>0.03225806451612903</v>
      </c>
      <c r="L179">
        <f t="shared" si="49"/>
        <v>0.03225806451612903</v>
      </c>
      <c r="M179">
        <f t="shared" si="49"/>
        <v>0.03225806451612903</v>
      </c>
      <c r="N179">
        <f t="shared" si="49"/>
        <v>0.03225806451612903</v>
      </c>
    </row>
    <row r="180" spans="1:14" ht="12.75">
      <c r="A180" t="s">
        <v>14</v>
      </c>
      <c r="B180">
        <v>1984</v>
      </c>
      <c r="C180">
        <f>equations!$C$4*EXP(equations!$D$4*(1/equations!$E$4-1/((273+C176)-equations!$F$4)))</f>
        <v>0.17042754177611263</v>
      </c>
      <c r="D180">
        <f>equations!$C$4*EXP(equations!$D$4*(1/equations!$E$4-1/((273+D176)-equations!$F$4)))</f>
        <v>0.17042754177611263</v>
      </c>
      <c r="E180">
        <f>equations!$C$4*EXP(equations!$D$4*(1/equations!$E$4-1/((273+E176)-equations!$F$4)))</f>
        <v>0.17042754177611263</v>
      </c>
      <c r="F180">
        <f>equations!$C$4*EXP(equations!$D$4*(1/equations!$E$4-1/((273+F176)-equations!$F$4)))</f>
        <v>0.17042754177611263</v>
      </c>
      <c r="G180">
        <f>equations!$C$4*EXP(equations!$D$4*(1/equations!$E$4-1/((273+G176)-equations!$F$4)))</f>
        <v>0.17042754177611263</v>
      </c>
      <c r="H180">
        <f>equations!$C$4*EXP(equations!$D$4*(1/equations!$E$4-1/((273+H176)-equations!$F$4)))</f>
        <v>0.17042754177611263</v>
      </c>
      <c r="I180">
        <f>equations!$C$4*EXP(equations!$D$4*(1/equations!$E$4-1/((273+I176)-equations!$F$4)))</f>
        <v>0.17042754177611263</v>
      </c>
      <c r="J180">
        <f>equations!$C$4*EXP(equations!$D$4*(1/equations!$E$4-1/((273+J176)-equations!$F$4)))</f>
        <v>0.17042754177611263</v>
      </c>
      <c r="K180">
        <f>equations!$C$4*EXP(equations!$D$4*(1/equations!$E$4-1/((273+K176)-equations!$F$4)))</f>
        <v>0.17042754177611263</v>
      </c>
      <c r="L180">
        <f>equations!$C$4*EXP(equations!$D$4*(1/equations!$E$4-1/((273+L176)-equations!$F$4)))</f>
        <v>0.17042754177611263</v>
      </c>
      <c r="M180">
        <f>equations!$C$4*EXP(equations!$D$4*(1/equations!$E$4-1/((273+M176)-equations!$F$4)))</f>
        <v>0.17042754177611263</v>
      </c>
      <c r="N180">
        <f>equations!$C$4*EXP(equations!$D$4*(1/equations!$E$4-1/((273+N176)-equations!$F$4)))</f>
        <v>0.17042754177611263</v>
      </c>
    </row>
    <row r="181" spans="1:15" ht="12.75">
      <c r="A181" t="s">
        <v>15</v>
      </c>
      <c r="B181">
        <v>1984</v>
      </c>
      <c r="C181">
        <f aca="true" t="shared" si="50" ref="C181:N181">C179*C180</f>
        <v>0.005497662637939117</v>
      </c>
      <c r="D181">
        <f t="shared" si="50"/>
        <v>0.005497662637939117</v>
      </c>
      <c r="E181">
        <f t="shared" si="50"/>
        <v>0.005497662637939117</v>
      </c>
      <c r="F181">
        <f t="shared" si="50"/>
        <v>0.005497662637939117</v>
      </c>
      <c r="G181">
        <f t="shared" si="50"/>
        <v>0.005497662637939117</v>
      </c>
      <c r="H181">
        <f t="shared" si="50"/>
        <v>0.005497662637939117</v>
      </c>
      <c r="I181">
        <f t="shared" si="50"/>
        <v>0.005497662637939117</v>
      </c>
      <c r="J181">
        <f t="shared" si="50"/>
        <v>0.005497662637939117</v>
      </c>
      <c r="K181">
        <f t="shared" si="50"/>
        <v>0.005497662637939117</v>
      </c>
      <c r="L181">
        <f t="shared" si="50"/>
        <v>0.005497662637939117</v>
      </c>
      <c r="M181">
        <f t="shared" si="50"/>
        <v>0.005497662637939117</v>
      </c>
      <c r="N181">
        <f t="shared" si="50"/>
        <v>0.005497662637939117</v>
      </c>
      <c r="O181">
        <f>AVERAGE(C181:N181)</f>
        <v>0.005497662637939118</v>
      </c>
    </row>
    <row r="182" spans="1:14" ht="12.75">
      <c r="A182" t="s">
        <v>9</v>
      </c>
      <c r="B182">
        <v>1985</v>
      </c>
      <c r="C182" s="8">
        <f>C41-C40</f>
        <v>0</v>
      </c>
      <c r="D182" s="8">
        <f aca="true" t="shared" si="51" ref="D182:N182">D41-D40</f>
        <v>0</v>
      </c>
      <c r="E182" s="8">
        <f t="shared" si="51"/>
        <v>0</v>
      </c>
      <c r="F182" s="8">
        <f t="shared" si="51"/>
        <v>0</v>
      </c>
      <c r="G182" s="8">
        <f t="shared" si="51"/>
        <v>0</v>
      </c>
      <c r="H182" s="8">
        <f t="shared" si="51"/>
        <v>0</v>
      </c>
      <c r="I182" s="8">
        <f t="shared" si="51"/>
        <v>0</v>
      </c>
      <c r="J182" s="8">
        <f t="shared" si="51"/>
        <v>0</v>
      </c>
      <c r="K182" s="8">
        <f t="shared" si="51"/>
        <v>0</v>
      </c>
      <c r="L182" s="8">
        <f t="shared" si="51"/>
        <v>0</v>
      </c>
      <c r="M182" s="8">
        <f t="shared" si="51"/>
        <v>0</v>
      </c>
      <c r="N182" s="8">
        <f t="shared" si="51"/>
        <v>0</v>
      </c>
    </row>
    <row r="183" spans="1:14" ht="12.75">
      <c r="A183" t="s">
        <v>10</v>
      </c>
      <c r="B183">
        <v>1985</v>
      </c>
      <c r="C183">
        <f>(C40+C41)/2</f>
        <v>0</v>
      </c>
      <c r="D183">
        <f aca="true" t="shared" si="52" ref="D183:N183">(D40+D41)/2</f>
        <v>0</v>
      </c>
      <c r="E183">
        <f t="shared" si="52"/>
        <v>0</v>
      </c>
      <c r="F183">
        <f t="shared" si="52"/>
        <v>0</v>
      </c>
      <c r="G183">
        <f t="shared" si="52"/>
        <v>0</v>
      </c>
      <c r="H183">
        <f t="shared" si="52"/>
        <v>0</v>
      </c>
      <c r="I183">
        <f t="shared" si="52"/>
        <v>0</v>
      </c>
      <c r="J183">
        <f t="shared" si="52"/>
        <v>0</v>
      </c>
      <c r="K183">
        <f t="shared" si="52"/>
        <v>0</v>
      </c>
      <c r="L183">
        <f t="shared" si="52"/>
        <v>0</v>
      </c>
      <c r="M183">
        <f t="shared" si="52"/>
        <v>0</v>
      </c>
      <c r="N183">
        <f t="shared" si="52"/>
        <v>0</v>
      </c>
    </row>
    <row r="184" spans="1:14" ht="12.75">
      <c r="A184" t="s">
        <v>11</v>
      </c>
      <c r="B184">
        <v>1985</v>
      </c>
      <c r="C184">
        <f>equations!$C$20*(C183+equations!$D$20)*SQRT(C182)*(C$96/equations!$E$20)</f>
        <v>0</v>
      </c>
      <c r="D184">
        <f>equations!$C$20*(D183+equations!$D$20)*SQRT(D182)*(D$96/equations!$E$20)</f>
        <v>0</v>
      </c>
      <c r="E184">
        <f>equations!$C$20*(E183+equations!$D$20)*SQRT(E182)*(E$96/equations!$E$20)</f>
        <v>0</v>
      </c>
      <c r="F184">
        <f>equations!$C$20*(F183+equations!$D$20)*SQRT(F182)*(F$96/equations!$E$20)</f>
        <v>0</v>
      </c>
      <c r="G184">
        <f>equations!$C$20*(G183+equations!$D$20)*SQRT(G182)*(G$96/equations!$E$20)</f>
        <v>0</v>
      </c>
      <c r="H184">
        <f>equations!$C$20*(H183+equations!$D$20)*SQRT(H182)*(H$96/equations!$E$20)</f>
        <v>0</v>
      </c>
      <c r="I184">
        <f>equations!$C$20*(I183+equations!$D$20)*SQRT(I182)*(I$96/equations!$E$20)</f>
        <v>0</v>
      </c>
      <c r="J184">
        <f>equations!$C$20*(J183+equations!$D$20)*SQRT(J182)*(J$96/equations!$E$20)</f>
        <v>0</v>
      </c>
      <c r="K184">
        <f>equations!$C$20*(K183+equations!$D$20)*SQRT(K182)*(K$96/equations!$E$20)</f>
        <v>0</v>
      </c>
      <c r="L184">
        <f>equations!$C$20*(L183+equations!$D$20)*SQRT(L182)*(L$96/equations!$E$20)</f>
        <v>0</v>
      </c>
      <c r="M184">
        <f>equations!$C$20*(M183+equations!$D$20)*SQRT(M182)*(M$96/equations!$E$20)</f>
        <v>0</v>
      </c>
      <c r="N184">
        <f>equations!$C$20*(N183+equations!$D$20)*SQRT(N182)*(N$96/equations!$E$20)</f>
        <v>0</v>
      </c>
    </row>
    <row r="185" spans="1:14" ht="12.75">
      <c r="A185" t="s">
        <v>12</v>
      </c>
      <c r="B185">
        <v>1985</v>
      </c>
      <c r="C185">
        <f>MAX(0.5,(C184*30)/10)*equations!$G$20</f>
        <v>0.5</v>
      </c>
      <c r="D185">
        <f>MAX(0.5,(D184*30)/10)*equations!$G$20</f>
        <v>0.5</v>
      </c>
      <c r="E185">
        <f>MAX(0.5,(E184*30)/10)*equations!$G$20</f>
        <v>0.5</v>
      </c>
      <c r="F185">
        <f>MAX(0.5,(F184*30)/10)*equations!$G$20</f>
        <v>0.5</v>
      </c>
      <c r="G185">
        <f>MAX(0.5,(G184*30)/10)*equations!$G$20</f>
        <v>0.5</v>
      </c>
      <c r="H185">
        <f>MAX(0.5,(H184*30)/10)*equations!$G$20</f>
        <v>0.5</v>
      </c>
      <c r="I185">
        <f>MAX(0.5,(I184*30)/10)*equations!$G$20</f>
        <v>0.5</v>
      </c>
      <c r="J185">
        <f>MAX(0.5,(J184*30)/10)*equations!$G$20</f>
        <v>0.5</v>
      </c>
      <c r="K185">
        <f>MAX(0.5,(K184*30)/10)*equations!$G$20</f>
        <v>0.5</v>
      </c>
      <c r="L185">
        <f>MAX(0.5,(L184*30)/10)*equations!$G$20</f>
        <v>0.5</v>
      </c>
      <c r="M185">
        <f>MAX(0.5,(M184*30)/10)*equations!$G$20</f>
        <v>0.5</v>
      </c>
      <c r="N185">
        <f>MAX(0.5,(N184*30)/10)*equations!$G$20</f>
        <v>0.5</v>
      </c>
    </row>
    <row r="186" spans="1:14" ht="12.75">
      <c r="A186" t="s">
        <v>13</v>
      </c>
      <c r="B186">
        <v>1985</v>
      </c>
      <c r="C186">
        <f aca="true" t="shared" si="53" ref="C186:N186">1/(1+30*EXP(-8.5*(C39/C185)))</f>
        <v>0.03225806451612903</v>
      </c>
      <c r="D186">
        <f t="shared" si="53"/>
        <v>0.03225806451612903</v>
      </c>
      <c r="E186">
        <f t="shared" si="53"/>
        <v>0.03225806451612903</v>
      </c>
      <c r="F186">
        <f t="shared" si="53"/>
        <v>0.03225806451612903</v>
      </c>
      <c r="G186">
        <f t="shared" si="53"/>
        <v>0.03225806451612903</v>
      </c>
      <c r="H186">
        <f t="shared" si="53"/>
        <v>0.03225806451612903</v>
      </c>
      <c r="I186">
        <f t="shared" si="53"/>
        <v>0.03225806451612903</v>
      </c>
      <c r="J186">
        <f t="shared" si="53"/>
        <v>0.03225806451612903</v>
      </c>
      <c r="K186">
        <f t="shared" si="53"/>
        <v>0.03225806451612903</v>
      </c>
      <c r="L186">
        <f t="shared" si="53"/>
        <v>0.03225806451612903</v>
      </c>
      <c r="M186">
        <f t="shared" si="53"/>
        <v>0.03225806451612903</v>
      </c>
      <c r="N186">
        <f t="shared" si="53"/>
        <v>0.03225806451612903</v>
      </c>
    </row>
    <row r="187" spans="1:14" ht="12.75">
      <c r="A187" t="s">
        <v>14</v>
      </c>
      <c r="B187">
        <v>1985</v>
      </c>
      <c r="C187">
        <f>equations!$C$4*EXP(equations!$D$4*(1/equations!$E$4-1/((273+C183)-equations!$F$4)))</f>
        <v>0.17042754177611263</v>
      </c>
      <c r="D187">
        <f>equations!$C$4*EXP(equations!$D$4*(1/equations!$E$4-1/((273+D183)-equations!$F$4)))</f>
        <v>0.17042754177611263</v>
      </c>
      <c r="E187">
        <f>equations!$C$4*EXP(equations!$D$4*(1/equations!$E$4-1/((273+E183)-equations!$F$4)))</f>
        <v>0.17042754177611263</v>
      </c>
      <c r="F187">
        <f>equations!$C$4*EXP(equations!$D$4*(1/equations!$E$4-1/((273+F183)-equations!$F$4)))</f>
        <v>0.17042754177611263</v>
      </c>
      <c r="G187">
        <f>equations!$C$4*EXP(equations!$D$4*(1/equations!$E$4-1/((273+G183)-equations!$F$4)))</f>
        <v>0.17042754177611263</v>
      </c>
      <c r="H187">
        <f>equations!$C$4*EXP(equations!$D$4*(1/equations!$E$4-1/((273+H183)-equations!$F$4)))</f>
        <v>0.17042754177611263</v>
      </c>
      <c r="I187">
        <f>equations!$C$4*EXP(equations!$D$4*(1/equations!$E$4-1/((273+I183)-equations!$F$4)))</f>
        <v>0.17042754177611263</v>
      </c>
      <c r="J187">
        <f>equations!$C$4*EXP(equations!$D$4*(1/equations!$E$4-1/((273+J183)-equations!$F$4)))</f>
        <v>0.17042754177611263</v>
      </c>
      <c r="K187">
        <f>equations!$C$4*EXP(equations!$D$4*(1/equations!$E$4-1/((273+K183)-equations!$F$4)))</f>
        <v>0.17042754177611263</v>
      </c>
      <c r="L187">
        <f>equations!$C$4*EXP(equations!$D$4*(1/equations!$E$4-1/((273+L183)-equations!$F$4)))</f>
        <v>0.17042754177611263</v>
      </c>
      <c r="M187">
        <f>equations!$C$4*EXP(equations!$D$4*(1/equations!$E$4-1/((273+M183)-equations!$F$4)))</f>
        <v>0.17042754177611263</v>
      </c>
      <c r="N187">
        <f>equations!$C$4*EXP(equations!$D$4*(1/equations!$E$4-1/((273+N183)-equations!$F$4)))</f>
        <v>0.17042754177611263</v>
      </c>
    </row>
    <row r="188" spans="1:15" ht="12.75">
      <c r="A188" t="s">
        <v>15</v>
      </c>
      <c r="B188">
        <v>1985</v>
      </c>
      <c r="C188">
        <f aca="true" t="shared" si="54" ref="C188:N188">C186*C187</f>
        <v>0.005497662637939117</v>
      </c>
      <c r="D188">
        <f t="shared" si="54"/>
        <v>0.005497662637939117</v>
      </c>
      <c r="E188">
        <f t="shared" si="54"/>
        <v>0.005497662637939117</v>
      </c>
      <c r="F188">
        <f t="shared" si="54"/>
        <v>0.005497662637939117</v>
      </c>
      <c r="G188">
        <f t="shared" si="54"/>
        <v>0.005497662637939117</v>
      </c>
      <c r="H188">
        <f t="shared" si="54"/>
        <v>0.005497662637939117</v>
      </c>
      <c r="I188">
        <f t="shared" si="54"/>
        <v>0.005497662637939117</v>
      </c>
      <c r="J188">
        <f t="shared" si="54"/>
        <v>0.005497662637939117</v>
      </c>
      <c r="K188">
        <f t="shared" si="54"/>
        <v>0.005497662637939117</v>
      </c>
      <c r="L188">
        <f t="shared" si="54"/>
        <v>0.005497662637939117</v>
      </c>
      <c r="M188">
        <f t="shared" si="54"/>
        <v>0.005497662637939117</v>
      </c>
      <c r="N188">
        <f t="shared" si="54"/>
        <v>0.005497662637939117</v>
      </c>
      <c r="O188">
        <f>AVERAGE(C188:N188)</f>
        <v>0.005497662637939118</v>
      </c>
    </row>
    <row r="189" spans="1:14" ht="12.75">
      <c r="A189" t="s">
        <v>9</v>
      </c>
      <c r="B189">
        <v>1986</v>
      </c>
      <c r="C189" s="8">
        <f>C44-C43</f>
        <v>0</v>
      </c>
      <c r="D189" s="8">
        <f aca="true" t="shared" si="55" ref="D189:N189">D44-D43</f>
        <v>0</v>
      </c>
      <c r="E189" s="8">
        <f t="shared" si="55"/>
        <v>0</v>
      </c>
      <c r="F189" s="8">
        <f t="shared" si="55"/>
        <v>0</v>
      </c>
      <c r="G189" s="8">
        <f t="shared" si="55"/>
        <v>0</v>
      </c>
      <c r="H189" s="8">
        <f t="shared" si="55"/>
        <v>0</v>
      </c>
      <c r="I189" s="8">
        <f t="shared" si="55"/>
        <v>0</v>
      </c>
      <c r="J189" s="8">
        <f t="shared" si="55"/>
        <v>0</v>
      </c>
      <c r="K189" s="8">
        <f t="shared" si="55"/>
        <v>0</v>
      </c>
      <c r="L189" s="8">
        <f t="shared" si="55"/>
        <v>0</v>
      </c>
      <c r="M189" s="8">
        <f t="shared" si="55"/>
        <v>0</v>
      </c>
      <c r="N189" s="8">
        <f t="shared" si="55"/>
        <v>0</v>
      </c>
    </row>
    <row r="190" spans="1:14" ht="12.75">
      <c r="A190" t="s">
        <v>10</v>
      </c>
      <c r="B190">
        <v>1986</v>
      </c>
      <c r="C190">
        <f>(C43+C44)/2</f>
        <v>0</v>
      </c>
      <c r="D190">
        <f aca="true" t="shared" si="56" ref="D190:N190">(D43+D44)/2</f>
        <v>0</v>
      </c>
      <c r="E190">
        <f t="shared" si="56"/>
        <v>0</v>
      </c>
      <c r="F190">
        <f t="shared" si="56"/>
        <v>0</v>
      </c>
      <c r="G190">
        <f t="shared" si="56"/>
        <v>0</v>
      </c>
      <c r="H190">
        <f t="shared" si="56"/>
        <v>0</v>
      </c>
      <c r="I190">
        <f t="shared" si="56"/>
        <v>0</v>
      </c>
      <c r="J190">
        <f t="shared" si="56"/>
        <v>0</v>
      </c>
      <c r="K190">
        <f t="shared" si="56"/>
        <v>0</v>
      </c>
      <c r="L190">
        <f t="shared" si="56"/>
        <v>0</v>
      </c>
      <c r="M190">
        <f t="shared" si="56"/>
        <v>0</v>
      </c>
      <c r="N190">
        <f t="shared" si="56"/>
        <v>0</v>
      </c>
    </row>
    <row r="191" spans="1:14" ht="12.75">
      <c r="A191" t="s">
        <v>11</v>
      </c>
      <c r="B191">
        <v>1986</v>
      </c>
      <c r="C191">
        <f>equations!$C$20*(C190+equations!$D$20)*SQRT(C189)*(C$96/equations!$E$20)</f>
        <v>0</v>
      </c>
      <c r="D191">
        <f>equations!$C$20*(D190+equations!$D$20)*SQRT(D189)*(D$96/equations!$E$20)</f>
        <v>0</v>
      </c>
      <c r="E191">
        <f>equations!$C$20*(E190+equations!$D$20)*SQRT(E189)*(E$96/equations!$E$20)</f>
        <v>0</v>
      </c>
      <c r="F191">
        <f>equations!$C$20*(F190+equations!$D$20)*SQRT(F189)*(F$96/equations!$E$20)</f>
        <v>0</v>
      </c>
      <c r="G191">
        <f>equations!$C$20*(G190+equations!$D$20)*SQRT(G189)*(G$96/equations!$E$20)</f>
        <v>0</v>
      </c>
      <c r="H191">
        <f>equations!$C$20*(H190+equations!$D$20)*SQRT(H189)*(H$96/equations!$E$20)</f>
        <v>0</v>
      </c>
      <c r="I191">
        <f>equations!$C$20*(I190+equations!$D$20)*SQRT(I189)*(I$96/equations!$E$20)</f>
        <v>0</v>
      </c>
      <c r="J191">
        <f>equations!$C$20*(J190+equations!$D$20)*SQRT(J189)*(J$96/equations!$E$20)</f>
        <v>0</v>
      </c>
      <c r="K191">
        <f>equations!$C$20*(K190+equations!$D$20)*SQRT(K189)*(K$96/equations!$E$20)</f>
        <v>0</v>
      </c>
      <c r="L191">
        <f>equations!$C$20*(L190+equations!$D$20)*SQRT(L189)*(L$96/equations!$E$20)</f>
        <v>0</v>
      </c>
      <c r="M191">
        <f>equations!$C$20*(M190+equations!$D$20)*SQRT(M189)*(M$96/equations!$E$20)</f>
        <v>0</v>
      </c>
      <c r="N191">
        <f>equations!$C$20*(N190+equations!$D$20)*SQRT(N189)*(N$96/equations!$E$20)</f>
        <v>0</v>
      </c>
    </row>
    <row r="192" spans="1:14" ht="12.75">
      <c r="A192" t="s">
        <v>12</v>
      </c>
      <c r="B192">
        <v>1986</v>
      </c>
      <c r="C192">
        <f>MAX(0.5,(C191*30)/10)*equations!$G$20</f>
        <v>0.5</v>
      </c>
      <c r="D192">
        <f>MAX(0.5,(D191*30)/10)*equations!$G$20</f>
        <v>0.5</v>
      </c>
      <c r="E192">
        <f>MAX(0.5,(E191*30)/10)*equations!$G$20</f>
        <v>0.5</v>
      </c>
      <c r="F192">
        <f>MAX(0.5,(F191*30)/10)*equations!$G$20</f>
        <v>0.5</v>
      </c>
      <c r="G192">
        <f>MAX(0.5,(G191*30)/10)*equations!$G$20</f>
        <v>0.5</v>
      </c>
      <c r="H192">
        <f>MAX(0.5,(H191*30)/10)*equations!$G$20</f>
        <v>0.5</v>
      </c>
      <c r="I192">
        <f>MAX(0.5,(I191*30)/10)*equations!$G$20</f>
        <v>0.5</v>
      </c>
      <c r="J192">
        <f>MAX(0.5,(J191*30)/10)*equations!$G$20</f>
        <v>0.5</v>
      </c>
      <c r="K192">
        <f>MAX(0.5,(K191*30)/10)*equations!$G$20</f>
        <v>0.5</v>
      </c>
      <c r="L192">
        <f>MAX(0.5,(L191*30)/10)*equations!$G$20</f>
        <v>0.5</v>
      </c>
      <c r="M192">
        <f>MAX(0.5,(M191*30)/10)*equations!$G$20</f>
        <v>0.5</v>
      </c>
      <c r="N192">
        <f>MAX(0.5,(N191*30)/10)*equations!$G$20</f>
        <v>0.5</v>
      </c>
    </row>
    <row r="193" spans="1:14" ht="12.75">
      <c r="A193" t="s">
        <v>13</v>
      </c>
      <c r="B193">
        <v>1986</v>
      </c>
      <c r="C193">
        <f aca="true" t="shared" si="57" ref="C193:N193">1/(1+30*EXP(-8.5*(C42/C192)))</f>
        <v>0.03225806451612903</v>
      </c>
      <c r="D193">
        <f t="shared" si="57"/>
        <v>0.03225806451612903</v>
      </c>
      <c r="E193">
        <f t="shared" si="57"/>
        <v>0.03225806451612903</v>
      </c>
      <c r="F193">
        <f t="shared" si="57"/>
        <v>0.03225806451612903</v>
      </c>
      <c r="G193">
        <f t="shared" si="57"/>
        <v>0.03225806451612903</v>
      </c>
      <c r="H193">
        <f t="shared" si="57"/>
        <v>0.03225806451612903</v>
      </c>
      <c r="I193">
        <f t="shared" si="57"/>
        <v>0.03225806451612903</v>
      </c>
      <c r="J193">
        <f t="shared" si="57"/>
        <v>0.03225806451612903</v>
      </c>
      <c r="K193">
        <f t="shared" si="57"/>
        <v>0.03225806451612903</v>
      </c>
      <c r="L193">
        <f t="shared" si="57"/>
        <v>0.03225806451612903</v>
      </c>
      <c r="M193">
        <f t="shared" si="57"/>
        <v>0.03225806451612903</v>
      </c>
      <c r="N193">
        <f t="shared" si="57"/>
        <v>0.03225806451612903</v>
      </c>
    </row>
    <row r="194" spans="1:14" ht="12.75">
      <c r="A194" t="s">
        <v>14</v>
      </c>
      <c r="B194">
        <v>1986</v>
      </c>
      <c r="C194">
        <f>equations!$C$4*EXP(equations!$D$4*(1/equations!$E$4-1/((273+C190)-equations!$F$4)))</f>
        <v>0.17042754177611263</v>
      </c>
      <c r="D194">
        <f>equations!$C$4*EXP(equations!$D$4*(1/equations!$E$4-1/((273+D190)-equations!$F$4)))</f>
        <v>0.17042754177611263</v>
      </c>
      <c r="E194">
        <f>equations!$C$4*EXP(equations!$D$4*(1/equations!$E$4-1/((273+E190)-equations!$F$4)))</f>
        <v>0.17042754177611263</v>
      </c>
      <c r="F194">
        <f>equations!$C$4*EXP(equations!$D$4*(1/equations!$E$4-1/((273+F190)-equations!$F$4)))</f>
        <v>0.17042754177611263</v>
      </c>
      <c r="G194">
        <f>equations!$C$4*EXP(equations!$D$4*(1/equations!$E$4-1/((273+G190)-equations!$F$4)))</f>
        <v>0.17042754177611263</v>
      </c>
      <c r="H194">
        <f>equations!$C$4*EXP(equations!$D$4*(1/equations!$E$4-1/((273+H190)-equations!$F$4)))</f>
        <v>0.17042754177611263</v>
      </c>
      <c r="I194">
        <f>equations!$C$4*EXP(equations!$D$4*(1/equations!$E$4-1/((273+I190)-equations!$F$4)))</f>
        <v>0.17042754177611263</v>
      </c>
      <c r="J194">
        <f>equations!$C$4*EXP(equations!$D$4*(1/equations!$E$4-1/((273+J190)-equations!$F$4)))</f>
        <v>0.17042754177611263</v>
      </c>
      <c r="K194">
        <f>equations!$C$4*EXP(equations!$D$4*(1/equations!$E$4-1/((273+K190)-equations!$F$4)))</f>
        <v>0.17042754177611263</v>
      </c>
      <c r="L194">
        <f>equations!$C$4*EXP(equations!$D$4*(1/equations!$E$4-1/((273+L190)-equations!$F$4)))</f>
        <v>0.17042754177611263</v>
      </c>
      <c r="M194">
        <f>equations!$C$4*EXP(equations!$D$4*(1/equations!$E$4-1/((273+M190)-equations!$F$4)))</f>
        <v>0.17042754177611263</v>
      </c>
      <c r="N194">
        <f>equations!$C$4*EXP(equations!$D$4*(1/equations!$E$4-1/((273+N190)-equations!$F$4)))</f>
        <v>0.17042754177611263</v>
      </c>
    </row>
    <row r="195" spans="1:15" ht="12.75">
      <c r="A195" t="s">
        <v>15</v>
      </c>
      <c r="B195">
        <v>1986</v>
      </c>
      <c r="C195">
        <f aca="true" t="shared" si="58" ref="C195:N195">C193*C194</f>
        <v>0.005497662637939117</v>
      </c>
      <c r="D195">
        <f t="shared" si="58"/>
        <v>0.005497662637939117</v>
      </c>
      <c r="E195">
        <f t="shared" si="58"/>
        <v>0.005497662637939117</v>
      </c>
      <c r="F195">
        <f t="shared" si="58"/>
        <v>0.005497662637939117</v>
      </c>
      <c r="G195">
        <f t="shared" si="58"/>
        <v>0.005497662637939117</v>
      </c>
      <c r="H195">
        <f t="shared" si="58"/>
        <v>0.005497662637939117</v>
      </c>
      <c r="I195">
        <f t="shared" si="58"/>
        <v>0.005497662637939117</v>
      </c>
      <c r="J195">
        <f t="shared" si="58"/>
        <v>0.005497662637939117</v>
      </c>
      <c r="K195">
        <f t="shared" si="58"/>
        <v>0.005497662637939117</v>
      </c>
      <c r="L195">
        <f t="shared" si="58"/>
        <v>0.005497662637939117</v>
      </c>
      <c r="M195">
        <f t="shared" si="58"/>
        <v>0.005497662637939117</v>
      </c>
      <c r="N195">
        <f t="shared" si="58"/>
        <v>0.005497662637939117</v>
      </c>
      <c r="O195">
        <f>AVERAGE(C195:N195)</f>
        <v>0.005497662637939118</v>
      </c>
    </row>
    <row r="196" spans="1:14" ht="12.75">
      <c r="A196" t="s">
        <v>9</v>
      </c>
      <c r="B196">
        <v>1987</v>
      </c>
      <c r="C196" s="8">
        <f>C47-C46</f>
        <v>0</v>
      </c>
      <c r="D196" s="8">
        <f aca="true" t="shared" si="59" ref="D196:N196">D47-D46</f>
        <v>0</v>
      </c>
      <c r="E196" s="8">
        <f t="shared" si="59"/>
        <v>0</v>
      </c>
      <c r="F196" s="8">
        <f t="shared" si="59"/>
        <v>0</v>
      </c>
      <c r="G196" s="8">
        <f t="shared" si="59"/>
        <v>0</v>
      </c>
      <c r="H196" s="8">
        <f t="shared" si="59"/>
        <v>0</v>
      </c>
      <c r="I196" s="8">
        <f t="shared" si="59"/>
        <v>0</v>
      </c>
      <c r="J196" s="8">
        <f t="shared" si="59"/>
        <v>0</v>
      </c>
      <c r="K196" s="8">
        <f t="shared" si="59"/>
        <v>0</v>
      </c>
      <c r="L196" s="8">
        <f t="shared" si="59"/>
        <v>0</v>
      </c>
      <c r="M196" s="8">
        <f t="shared" si="59"/>
        <v>0</v>
      </c>
      <c r="N196" s="8">
        <f t="shared" si="59"/>
        <v>0</v>
      </c>
    </row>
    <row r="197" spans="1:14" ht="12.75">
      <c r="A197" t="s">
        <v>10</v>
      </c>
      <c r="B197">
        <v>1987</v>
      </c>
      <c r="C197">
        <f>(C46+C47)/2</f>
        <v>0</v>
      </c>
      <c r="D197">
        <f aca="true" t="shared" si="60" ref="D197:N197">(D46+D47)/2</f>
        <v>0</v>
      </c>
      <c r="E197">
        <f t="shared" si="60"/>
        <v>0</v>
      </c>
      <c r="F197">
        <f t="shared" si="60"/>
        <v>0</v>
      </c>
      <c r="G197">
        <f t="shared" si="60"/>
        <v>0</v>
      </c>
      <c r="H197">
        <f t="shared" si="60"/>
        <v>0</v>
      </c>
      <c r="I197">
        <f t="shared" si="60"/>
        <v>0</v>
      </c>
      <c r="J197">
        <f t="shared" si="60"/>
        <v>0</v>
      </c>
      <c r="K197">
        <f t="shared" si="60"/>
        <v>0</v>
      </c>
      <c r="L197">
        <f t="shared" si="60"/>
        <v>0</v>
      </c>
      <c r="M197">
        <f t="shared" si="60"/>
        <v>0</v>
      </c>
      <c r="N197">
        <f t="shared" si="60"/>
        <v>0</v>
      </c>
    </row>
    <row r="198" spans="1:14" ht="12.75">
      <c r="A198" t="s">
        <v>11</v>
      </c>
      <c r="B198">
        <v>1987</v>
      </c>
      <c r="C198">
        <f>equations!$C$20*(C197+equations!$D$20)*SQRT(C196)*(C$96/equations!$E$20)</f>
        <v>0</v>
      </c>
      <c r="D198">
        <f>equations!$C$20*(D197+equations!$D$20)*SQRT(D196)*(D$96/equations!$E$20)</f>
        <v>0</v>
      </c>
      <c r="E198">
        <f>equations!$C$20*(E197+equations!$D$20)*SQRT(E196)*(E$96/equations!$E$20)</f>
        <v>0</v>
      </c>
      <c r="F198">
        <f>equations!$C$20*(F197+equations!$D$20)*SQRT(F196)*(F$96/equations!$E$20)</f>
        <v>0</v>
      </c>
      <c r="G198">
        <f>equations!$C$20*(G197+equations!$D$20)*SQRT(G196)*(G$96/equations!$E$20)</f>
        <v>0</v>
      </c>
      <c r="H198">
        <f>equations!$C$20*(H197+equations!$D$20)*SQRT(H196)*(H$96/equations!$E$20)</f>
        <v>0</v>
      </c>
      <c r="I198">
        <f>equations!$C$20*(I197+equations!$D$20)*SQRT(I196)*(I$96/equations!$E$20)</f>
        <v>0</v>
      </c>
      <c r="J198">
        <f>equations!$C$20*(J197+equations!$D$20)*SQRT(J196)*(J$96/equations!$E$20)</f>
        <v>0</v>
      </c>
      <c r="K198">
        <f>equations!$C$20*(K197+equations!$D$20)*SQRT(K196)*(K$96/equations!$E$20)</f>
        <v>0</v>
      </c>
      <c r="L198">
        <f>equations!$C$20*(L197+equations!$D$20)*SQRT(L196)*(L$96/equations!$E$20)</f>
        <v>0</v>
      </c>
      <c r="M198">
        <f>equations!$C$20*(M197+equations!$D$20)*SQRT(M196)*(M$96/equations!$E$20)</f>
        <v>0</v>
      </c>
      <c r="N198">
        <f>equations!$C$20*(N197+equations!$D$20)*SQRT(N196)*(N$96/equations!$E$20)</f>
        <v>0</v>
      </c>
    </row>
    <row r="199" spans="1:14" ht="12.75">
      <c r="A199" t="s">
        <v>12</v>
      </c>
      <c r="B199">
        <v>1987</v>
      </c>
      <c r="C199">
        <f>MAX(0.5,(C198*30)/10)*equations!$G$20</f>
        <v>0.5</v>
      </c>
      <c r="D199">
        <f>MAX(0.5,(D198*30)/10)*equations!$G$20</f>
        <v>0.5</v>
      </c>
      <c r="E199">
        <f>MAX(0.5,(E198*30)/10)*equations!$G$20</f>
        <v>0.5</v>
      </c>
      <c r="F199">
        <f>MAX(0.5,(F198*30)/10)*equations!$G$20</f>
        <v>0.5</v>
      </c>
      <c r="G199">
        <f>MAX(0.5,(G198*30)/10)*equations!$G$20</f>
        <v>0.5</v>
      </c>
      <c r="H199">
        <f>MAX(0.5,(H198*30)/10)*equations!$G$20</f>
        <v>0.5</v>
      </c>
      <c r="I199">
        <f>MAX(0.5,(I198*30)/10)*equations!$G$20</f>
        <v>0.5</v>
      </c>
      <c r="J199">
        <f>MAX(0.5,(J198*30)/10)*equations!$G$20</f>
        <v>0.5</v>
      </c>
      <c r="K199">
        <f>MAX(0.5,(K198*30)/10)*equations!$G$20</f>
        <v>0.5</v>
      </c>
      <c r="L199">
        <f>MAX(0.5,(L198*30)/10)*equations!$G$20</f>
        <v>0.5</v>
      </c>
      <c r="M199">
        <f>MAX(0.5,(M198*30)/10)*equations!$G$20</f>
        <v>0.5</v>
      </c>
      <c r="N199">
        <f>MAX(0.5,(N198*30)/10)*equations!$G$20</f>
        <v>0.5</v>
      </c>
    </row>
    <row r="200" spans="1:14" ht="12.75">
      <c r="A200" t="s">
        <v>13</v>
      </c>
      <c r="B200">
        <v>1987</v>
      </c>
      <c r="C200">
        <f aca="true" t="shared" si="61" ref="C200:N200">1/(1+30*EXP(-8.5*(C45/C199)))</f>
        <v>0.03225806451612903</v>
      </c>
      <c r="D200">
        <f t="shared" si="61"/>
        <v>0.03225806451612903</v>
      </c>
      <c r="E200">
        <f t="shared" si="61"/>
        <v>0.03225806451612903</v>
      </c>
      <c r="F200">
        <f t="shared" si="61"/>
        <v>0.03225806451612903</v>
      </c>
      <c r="G200">
        <f t="shared" si="61"/>
        <v>0.03225806451612903</v>
      </c>
      <c r="H200">
        <f t="shared" si="61"/>
        <v>0.03225806451612903</v>
      </c>
      <c r="I200">
        <f t="shared" si="61"/>
        <v>0.03225806451612903</v>
      </c>
      <c r="J200">
        <f t="shared" si="61"/>
        <v>0.03225806451612903</v>
      </c>
      <c r="K200">
        <f t="shared" si="61"/>
        <v>0.03225806451612903</v>
      </c>
      <c r="L200">
        <f t="shared" si="61"/>
        <v>0.03225806451612903</v>
      </c>
      <c r="M200">
        <f t="shared" si="61"/>
        <v>0.03225806451612903</v>
      </c>
      <c r="N200">
        <f t="shared" si="61"/>
        <v>0.03225806451612903</v>
      </c>
    </row>
    <row r="201" spans="1:14" ht="12.75">
      <c r="A201" t="s">
        <v>14</v>
      </c>
      <c r="B201">
        <v>1987</v>
      </c>
      <c r="C201">
        <f>equations!$C$4*EXP(equations!$D$4*(1/equations!$E$4-1/((273+C197)-equations!$F$4)))</f>
        <v>0.17042754177611263</v>
      </c>
      <c r="D201">
        <f>equations!$C$4*EXP(equations!$D$4*(1/equations!$E$4-1/((273+D197)-equations!$F$4)))</f>
        <v>0.17042754177611263</v>
      </c>
      <c r="E201">
        <f>equations!$C$4*EXP(equations!$D$4*(1/equations!$E$4-1/((273+E197)-equations!$F$4)))</f>
        <v>0.17042754177611263</v>
      </c>
      <c r="F201">
        <f>equations!$C$4*EXP(equations!$D$4*(1/equations!$E$4-1/((273+F197)-equations!$F$4)))</f>
        <v>0.17042754177611263</v>
      </c>
      <c r="G201">
        <f>equations!$C$4*EXP(equations!$D$4*(1/equations!$E$4-1/((273+G197)-equations!$F$4)))</f>
        <v>0.17042754177611263</v>
      </c>
      <c r="H201">
        <f>equations!$C$4*EXP(equations!$D$4*(1/equations!$E$4-1/((273+H197)-equations!$F$4)))</f>
        <v>0.17042754177611263</v>
      </c>
      <c r="I201">
        <f>equations!$C$4*EXP(equations!$D$4*(1/equations!$E$4-1/((273+I197)-equations!$F$4)))</f>
        <v>0.17042754177611263</v>
      </c>
      <c r="J201">
        <f>equations!$C$4*EXP(equations!$D$4*(1/equations!$E$4-1/((273+J197)-equations!$F$4)))</f>
        <v>0.17042754177611263</v>
      </c>
      <c r="K201">
        <f>equations!$C$4*EXP(equations!$D$4*(1/equations!$E$4-1/((273+K197)-equations!$F$4)))</f>
        <v>0.17042754177611263</v>
      </c>
      <c r="L201">
        <f>equations!$C$4*EXP(equations!$D$4*(1/equations!$E$4-1/((273+L197)-equations!$F$4)))</f>
        <v>0.17042754177611263</v>
      </c>
      <c r="M201">
        <f>equations!$C$4*EXP(equations!$D$4*(1/equations!$E$4-1/((273+M197)-equations!$F$4)))</f>
        <v>0.17042754177611263</v>
      </c>
      <c r="N201">
        <f>equations!$C$4*EXP(equations!$D$4*(1/equations!$E$4-1/((273+N197)-equations!$F$4)))</f>
        <v>0.17042754177611263</v>
      </c>
    </row>
    <row r="202" spans="1:15" ht="12.75">
      <c r="A202" t="s">
        <v>15</v>
      </c>
      <c r="B202">
        <v>1987</v>
      </c>
      <c r="C202">
        <f aca="true" t="shared" si="62" ref="C202:N202">C200*C201</f>
        <v>0.005497662637939117</v>
      </c>
      <c r="D202">
        <f t="shared" si="62"/>
        <v>0.005497662637939117</v>
      </c>
      <c r="E202">
        <f t="shared" si="62"/>
        <v>0.005497662637939117</v>
      </c>
      <c r="F202">
        <f t="shared" si="62"/>
        <v>0.005497662637939117</v>
      </c>
      <c r="G202">
        <f t="shared" si="62"/>
        <v>0.005497662637939117</v>
      </c>
      <c r="H202">
        <f t="shared" si="62"/>
        <v>0.005497662637939117</v>
      </c>
      <c r="I202">
        <f t="shared" si="62"/>
        <v>0.005497662637939117</v>
      </c>
      <c r="J202">
        <f t="shared" si="62"/>
        <v>0.005497662637939117</v>
      </c>
      <c r="K202">
        <f t="shared" si="62"/>
        <v>0.005497662637939117</v>
      </c>
      <c r="L202">
        <f t="shared" si="62"/>
        <v>0.005497662637939117</v>
      </c>
      <c r="M202">
        <f t="shared" si="62"/>
        <v>0.005497662637939117</v>
      </c>
      <c r="N202">
        <f t="shared" si="62"/>
        <v>0.005497662637939117</v>
      </c>
      <c r="O202">
        <f>AVERAGE(C202:N202)</f>
        <v>0.005497662637939118</v>
      </c>
    </row>
    <row r="203" spans="1:14" ht="12.75">
      <c r="A203" t="s">
        <v>9</v>
      </c>
      <c r="B203">
        <v>1988</v>
      </c>
      <c r="C203" s="8">
        <f>C50-C49</f>
        <v>0</v>
      </c>
      <c r="D203" s="8">
        <f aca="true" t="shared" si="63" ref="D203:N203">D50-D49</f>
        <v>0</v>
      </c>
      <c r="E203" s="8">
        <f t="shared" si="63"/>
        <v>0</v>
      </c>
      <c r="F203" s="8">
        <f t="shared" si="63"/>
        <v>0</v>
      </c>
      <c r="G203" s="8">
        <f t="shared" si="63"/>
        <v>0</v>
      </c>
      <c r="H203" s="8">
        <f t="shared" si="63"/>
        <v>0</v>
      </c>
      <c r="I203" s="8">
        <f t="shared" si="63"/>
        <v>0</v>
      </c>
      <c r="J203" s="8">
        <f t="shared" si="63"/>
        <v>0</v>
      </c>
      <c r="K203" s="8">
        <f t="shared" si="63"/>
        <v>0</v>
      </c>
      <c r="L203" s="8">
        <f t="shared" si="63"/>
        <v>0</v>
      </c>
      <c r="M203" s="8">
        <f t="shared" si="63"/>
        <v>0</v>
      </c>
      <c r="N203" s="8">
        <f t="shared" si="63"/>
        <v>0</v>
      </c>
    </row>
    <row r="204" spans="1:14" ht="12.75">
      <c r="A204" t="s">
        <v>10</v>
      </c>
      <c r="B204">
        <v>1988</v>
      </c>
      <c r="C204">
        <f>(C49+C50)/2</f>
        <v>0</v>
      </c>
      <c r="D204">
        <f aca="true" t="shared" si="64" ref="D204:N204">(D49+D50)/2</f>
        <v>0</v>
      </c>
      <c r="E204">
        <f t="shared" si="64"/>
        <v>0</v>
      </c>
      <c r="F204">
        <f t="shared" si="64"/>
        <v>0</v>
      </c>
      <c r="G204">
        <f t="shared" si="64"/>
        <v>0</v>
      </c>
      <c r="H204">
        <f t="shared" si="64"/>
        <v>0</v>
      </c>
      <c r="I204">
        <f t="shared" si="64"/>
        <v>0</v>
      </c>
      <c r="J204">
        <f t="shared" si="64"/>
        <v>0</v>
      </c>
      <c r="K204">
        <f t="shared" si="64"/>
        <v>0</v>
      </c>
      <c r="L204">
        <f t="shared" si="64"/>
        <v>0</v>
      </c>
      <c r="M204">
        <f t="shared" si="64"/>
        <v>0</v>
      </c>
      <c r="N204">
        <f t="shared" si="64"/>
        <v>0</v>
      </c>
    </row>
    <row r="205" spans="1:14" ht="12.75">
      <c r="A205" t="s">
        <v>11</v>
      </c>
      <c r="B205">
        <v>1988</v>
      </c>
      <c r="C205">
        <f>equations!$C$20*(C204+equations!$D$20)*SQRT(C203)*(C$96/equations!$E$20)</f>
        <v>0</v>
      </c>
      <c r="D205">
        <f>equations!$C$20*(D204+equations!$D$20)*SQRT(D203)*(D$96/equations!$E$20)</f>
        <v>0</v>
      </c>
      <c r="E205">
        <f>equations!$C$20*(E204+equations!$D$20)*SQRT(E203)*(E$96/equations!$E$20)</f>
        <v>0</v>
      </c>
      <c r="F205">
        <f>equations!$C$20*(F204+equations!$D$20)*SQRT(F203)*(F$96/equations!$E$20)</f>
        <v>0</v>
      </c>
      <c r="G205">
        <f>equations!$C$20*(G204+equations!$D$20)*SQRT(G203)*(G$96/equations!$E$20)</f>
        <v>0</v>
      </c>
      <c r="H205">
        <f>equations!$C$20*(H204+equations!$D$20)*SQRT(H203)*(H$96/equations!$E$20)</f>
        <v>0</v>
      </c>
      <c r="I205">
        <f>equations!$C$20*(I204+equations!$D$20)*SQRT(I203)*(I$96/equations!$E$20)</f>
        <v>0</v>
      </c>
      <c r="J205">
        <f>equations!$C$20*(J204+equations!$D$20)*SQRT(J203)*(J$96/equations!$E$20)</f>
        <v>0</v>
      </c>
      <c r="K205">
        <f>equations!$C$20*(K204+equations!$D$20)*SQRT(K203)*(K$96/equations!$E$20)</f>
        <v>0</v>
      </c>
      <c r="L205">
        <f>equations!$C$20*(L204+equations!$D$20)*SQRT(L203)*(L$96/equations!$E$20)</f>
        <v>0</v>
      </c>
      <c r="M205">
        <f>equations!$C$20*(M204+equations!$D$20)*SQRT(M203)*(M$96/equations!$E$20)</f>
        <v>0</v>
      </c>
      <c r="N205">
        <f>equations!$C$20*(N204+equations!$D$20)*SQRT(N203)*(N$96/equations!$E$20)</f>
        <v>0</v>
      </c>
    </row>
    <row r="206" spans="1:14" ht="12.75">
      <c r="A206" t="s">
        <v>12</v>
      </c>
      <c r="B206">
        <v>1988</v>
      </c>
      <c r="C206">
        <f>MAX(0.5,(C205*30)/10)*equations!$G$20</f>
        <v>0.5</v>
      </c>
      <c r="D206">
        <f>MAX(0.5,(D205*30)/10)*equations!$G$20</f>
        <v>0.5</v>
      </c>
      <c r="E206">
        <f>MAX(0.5,(E205*30)/10)*equations!$G$20</f>
        <v>0.5</v>
      </c>
      <c r="F206">
        <f>MAX(0.5,(F205*30)/10)*equations!$G$20</f>
        <v>0.5</v>
      </c>
      <c r="G206">
        <f>MAX(0.5,(G205*30)/10)*equations!$G$20</f>
        <v>0.5</v>
      </c>
      <c r="H206">
        <f>MAX(0.5,(H205*30)/10)*equations!$G$20</f>
        <v>0.5</v>
      </c>
      <c r="I206">
        <f>MAX(0.5,(I205*30)/10)*equations!$G$20</f>
        <v>0.5</v>
      </c>
      <c r="J206">
        <f>MAX(0.5,(J205*30)/10)*equations!$G$20</f>
        <v>0.5</v>
      </c>
      <c r="K206">
        <f>MAX(0.5,(K205*30)/10)*equations!$G$20</f>
        <v>0.5</v>
      </c>
      <c r="L206">
        <f>MAX(0.5,(L205*30)/10)*equations!$G$20</f>
        <v>0.5</v>
      </c>
      <c r="M206">
        <f>MAX(0.5,(M205*30)/10)*equations!$G$20</f>
        <v>0.5</v>
      </c>
      <c r="N206">
        <f>MAX(0.5,(N205*30)/10)*equations!$G$20</f>
        <v>0.5</v>
      </c>
    </row>
    <row r="207" spans="1:14" ht="12.75">
      <c r="A207" t="s">
        <v>13</v>
      </c>
      <c r="B207">
        <v>1988</v>
      </c>
      <c r="C207">
        <f aca="true" t="shared" si="65" ref="C207:N207">1/(1+30*EXP(-8.5*(C48/C206)))</f>
        <v>0.03225806451612903</v>
      </c>
      <c r="D207">
        <f t="shared" si="65"/>
        <v>0.03225806451612903</v>
      </c>
      <c r="E207">
        <f t="shared" si="65"/>
        <v>0.03225806451612903</v>
      </c>
      <c r="F207">
        <f t="shared" si="65"/>
        <v>0.03225806451612903</v>
      </c>
      <c r="G207">
        <f t="shared" si="65"/>
        <v>0.03225806451612903</v>
      </c>
      <c r="H207">
        <f t="shared" si="65"/>
        <v>0.03225806451612903</v>
      </c>
      <c r="I207">
        <f t="shared" si="65"/>
        <v>0.03225806451612903</v>
      </c>
      <c r="J207">
        <f t="shared" si="65"/>
        <v>0.03225806451612903</v>
      </c>
      <c r="K207">
        <f t="shared" si="65"/>
        <v>0.03225806451612903</v>
      </c>
      <c r="L207">
        <f t="shared" si="65"/>
        <v>0.03225806451612903</v>
      </c>
      <c r="M207">
        <f t="shared" si="65"/>
        <v>0.03225806451612903</v>
      </c>
      <c r="N207">
        <f t="shared" si="65"/>
        <v>0.03225806451612903</v>
      </c>
    </row>
    <row r="208" spans="1:14" ht="12.75">
      <c r="A208" t="s">
        <v>14</v>
      </c>
      <c r="B208">
        <v>1988</v>
      </c>
      <c r="C208">
        <f>equations!$C$4*EXP(equations!$D$4*(1/equations!$E$4-1/((273+C204)-equations!$F$4)))</f>
        <v>0.17042754177611263</v>
      </c>
      <c r="D208">
        <f>equations!$C$4*EXP(equations!$D$4*(1/equations!$E$4-1/((273+D204)-equations!$F$4)))</f>
        <v>0.17042754177611263</v>
      </c>
      <c r="E208">
        <f>equations!$C$4*EXP(equations!$D$4*(1/equations!$E$4-1/((273+E204)-equations!$F$4)))</f>
        <v>0.17042754177611263</v>
      </c>
      <c r="F208">
        <f>equations!$C$4*EXP(equations!$D$4*(1/equations!$E$4-1/((273+F204)-equations!$F$4)))</f>
        <v>0.17042754177611263</v>
      </c>
      <c r="G208">
        <f>equations!$C$4*EXP(equations!$D$4*(1/equations!$E$4-1/((273+G204)-equations!$F$4)))</f>
        <v>0.17042754177611263</v>
      </c>
      <c r="H208">
        <f>equations!$C$4*EXP(equations!$D$4*(1/equations!$E$4-1/((273+H204)-equations!$F$4)))</f>
        <v>0.17042754177611263</v>
      </c>
      <c r="I208">
        <f>equations!$C$4*EXP(equations!$D$4*(1/equations!$E$4-1/((273+I204)-equations!$F$4)))</f>
        <v>0.17042754177611263</v>
      </c>
      <c r="J208">
        <f>equations!$C$4*EXP(equations!$D$4*(1/equations!$E$4-1/((273+J204)-equations!$F$4)))</f>
        <v>0.17042754177611263</v>
      </c>
      <c r="K208">
        <f>equations!$C$4*EXP(equations!$D$4*(1/equations!$E$4-1/((273+K204)-equations!$F$4)))</f>
        <v>0.17042754177611263</v>
      </c>
      <c r="L208">
        <f>equations!$C$4*EXP(equations!$D$4*(1/equations!$E$4-1/((273+L204)-equations!$F$4)))</f>
        <v>0.17042754177611263</v>
      </c>
      <c r="M208">
        <f>equations!$C$4*EXP(equations!$D$4*(1/equations!$E$4-1/((273+M204)-equations!$F$4)))</f>
        <v>0.17042754177611263</v>
      </c>
      <c r="N208">
        <f>equations!$C$4*EXP(equations!$D$4*(1/equations!$E$4-1/((273+N204)-equations!$F$4)))</f>
        <v>0.17042754177611263</v>
      </c>
    </row>
    <row r="209" spans="1:15" ht="12.75">
      <c r="A209" t="s">
        <v>15</v>
      </c>
      <c r="B209">
        <v>1988</v>
      </c>
      <c r="C209">
        <f aca="true" t="shared" si="66" ref="C209:N209">C207*C208</f>
        <v>0.005497662637939117</v>
      </c>
      <c r="D209">
        <f t="shared" si="66"/>
        <v>0.005497662637939117</v>
      </c>
      <c r="E209">
        <f t="shared" si="66"/>
        <v>0.005497662637939117</v>
      </c>
      <c r="F209">
        <f t="shared" si="66"/>
        <v>0.005497662637939117</v>
      </c>
      <c r="G209">
        <f t="shared" si="66"/>
        <v>0.005497662637939117</v>
      </c>
      <c r="H209">
        <f t="shared" si="66"/>
        <v>0.005497662637939117</v>
      </c>
      <c r="I209">
        <f t="shared" si="66"/>
        <v>0.005497662637939117</v>
      </c>
      <c r="J209">
        <f t="shared" si="66"/>
        <v>0.005497662637939117</v>
      </c>
      <c r="K209">
        <f t="shared" si="66"/>
        <v>0.005497662637939117</v>
      </c>
      <c r="L209">
        <f t="shared" si="66"/>
        <v>0.005497662637939117</v>
      </c>
      <c r="M209">
        <f t="shared" si="66"/>
        <v>0.005497662637939117</v>
      </c>
      <c r="N209">
        <f t="shared" si="66"/>
        <v>0.005497662637939117</v>
      </c>
      <c r="O209">
        <f>AVERAGE(C209:N209)</f>
        <v>0.005497662637939118</v>
      </c>
    </row>
    <row r="210" spans="1:14" ht="12.75">
      <c r="A210" t="s">
        <v>9</v>
      </c>
      <c r="B210">
        <v>1989</v>
      </c>
      <c r="C210" s="8">
        <f>C53-C52</f>
        <v>0</v>
      </c>
      <c r="D210" s="8">
        <f aca="true" t="shared" si="67" ref="D210:N210">D53-D52</f>
        <v>0</v>
      </c>
      <c r="E210" s="8">
        <f t="shared" si="67"/>
        <v>0</v>
      </c>
      <c r="F210" s="8">
        <f t="shared" si="67"/>
        <v>0</v>
      </c>
      <c r="G210" s="8">
        <f t="shared" si="67"/>
        <v>0</v>
      </c>
      <c r="H210" s="8">
        <f t="shared" si="67"/>
        <v>0</v>
      </c>
      <c r="I210" s="8">
        <f t="shared" si="67"/>
        <v>0</v>
      </c>
      <c r="J210" s="8">
        <f t="shared" si="67"/>
        <v>0</v>
      </c>
      <c r="K210" s="8">
        <f t="shared" si="67"/>
        <v>0</v>
      </c>
      <c r="L210" s="8">
        <f t="shared" si="67"/>
        <v>0</v>
      </c>
      <c r="M210" s="8">
        <f t="shared" si="67"/>
        <v>0</v>
      </c>
      <c r="N210" s="8">
        <f t="shared" si="67"/>
        <v>0</v>
      </c>
    </row>
    <row r="211" spans="1:14" ht="12.75">
      <c r="A211" t="s">
        <v>10</v>
      </c>
      <c r="B211">
        <v>1989</v>
      </c>
      <c r="C211">
        <f>(C52+C53)/2</f>
        <v>0</v>
      </c>
      <c r="D211">
        <f aca="true" t="shared" si="68" ref="D211:N211">(D52+D53)/2</f>
        <v>0</v>
      </c>
      <c r="E211">
        <f t="shared" si="68"/>
        <v>0</v>
      </c>
      <c r="F211">
        <f t="shared" si="68"/>
        <v>0</v>
      </c>
      <c r="G211">
        <f t="shared" si="68"/>
        <v>0</v>
      </c>
      <c r="H211">
        <f t="shared" si="68"/>
        <v>0</v>
      </c>
      <c r="I211">
        <f t="shared" si="68"/>
        <v>0</v>
      </c>
      <c r="J211">
        <f t="shared" si="68"/>
        <v>0</v>
      </c>
      <c r="K211">
        <f t="shared" si="68"/>
        <v>0</v>
      </c>
      <c r="L211">
        <f t="shared" si="68"/>
        <v>0</v>
      </c>
      <c r="M211">
        <f t="shared" si="68"/>
        <v>0</v>
      </c>
      <c r="N211">
        <f t="shared" si="68"/>
        <v>0</v>
      </c>
    </row>
    <row r="212" spans="1:14" ht="12.75">
      <c r="A212" t="s">
        <v>11</v>
      </c>
      <c r="B212">
        <v>1989</v>
      </c>
      <c r="C212">
        <f>equations!$C$20*(C211+equations!$D$20)*SQRT(C210)*(C$96/equations!$E$20)</f>
        <v>0</v>
      </c>
      <c r="D212">
        <f>equations!$C$20*(D211+equations!$D$20)*SQRT(D210)*(D$96/equations!$E$20)</f>
        <v>0</v>
      </c>
      <c r="E212">
        <f>equations!$C$20*(E211+equations!$D$20)*SQRT(E210)*(E$96/equations!$E$20)</f>
        <v>0</v>
      </c>
      <c r="F212">
        <f>equations!$C$20*(F211+equations!$D$20)*SQRT(F210)*(F$96/equations!$E$20)</f>
        <v>0</v>
      </c>
      <c r="G212">
        <f>equations!$C$20*(G211+equations!$D$20)*SQRT(G210)*(G$96/equations!$E$20)</f>
        <v>0</v>
      </c>
      <c r="H212">
        <f>equations!$C$20*(H211+equations!$D$20)*SQRT(H210)*(H$96/equations!$E$20)</f>
        <v>0</v>
      </c>
      <c r="I212">
        <f>equations!$C$20*(I211+equations!$D$20)*SQRT(I210)*(I$96/equations!$E$20)</f>
        <v>0</v>
      </c>
      <c r="J212">
        <f>equations!$C$20*(J211+equations!$D$20)*SQRT(J210)*(J$96/equations!$E$20)</f>
        <v>0</v>
      </c>
      <c r="K212">
        <f>equations!$C$20*(K211+equations!$D$20)*SQRT(K210)*(K$96/equations!$E$20)</f>
        <v>0</v>
      </c>
      <c r="L212">
        <f>equations!$C$20*(L211+equations!$D$20)*SQRT(L210)*(L$96/equations!$E$20)</f>
        <v>0</v>
      </c>
      <c r="M212">
        <f>equations!$C$20*(M211+equations!$D$20)*SQRT(M210)*(M$96/equations!$E$20)</f>
        <v>0</v>
      </c>
      <c r="N212">
        <f>equations!$C$20*(N211+equations!$D$20)*SQRT(N210)*(N$96/equations!$E$20)</f>
        <v>0</v>
      </c>
    </row>
    <row r="213" spans="1:14" ht="12.75">
      <c r="A213" t="s">
        <v>12</v>
      </c>
      <c r="B213">
        <v>1989</v>
      </c>
      <c r="C213">
        <f>MAX(0.5,(C212*30)/10)*equations!$G$20</f>
        <v>0.5</v>
      </c>
      <c r="D213">
        <f>MAX(0.5,(D212*30)/10)*equations!$G$20</f>
        <v>0.5</v>
      </c>
      <c r="E213">
        <f>MAX(0.5,(E212*30)/10)*equations!$G$20</f>
        <v>0.5</v>
      </c>
      <c r="F213">
        <f>MAX(0.5,(F212*30)/10)*equations!$G$20</f>
        <v>0.5</v>
      </c>
      <c r="G213">
        <f>MAX(0.5,(G212*30)/10)*equations!$G$20</f>
        <v>0.5</v>
      </c>
      <c r="H213">
        <f>MAX(0.5,(H212*30)/10)*equations!$G$20</f>
        <v>0.5</v>
      </c>
      <c r="I213">
        <f>MAX(0.5,(I212*30)/10)*equations!$G$20</f>
        <v>0.5</v>
      </c>
      <c r="J213">
        <f>MAX(0.5,(J212*30)/10)*equations!$G$20</f>
        <v>0.5</v>
      </c>
      <c r="K213">
        <f>MAX(0.5,(K212*30)/10)*equations!$G$20</f>
        <v>0.5</v>
      </c>
      <c r="L213">
        <f>MAX(0.5,(L212*30)/10)*equations!$G$20</f>
        <v>0.5</v>
      </c>
      <c r="M213">
        <f>MAX(0.5,(M212*30)/10)*equations!$G$20</f>
        <v>0.5</v>
      </c>
      <c r="N213">
        <f>MAX(0.5,(N212*30)/10)*equations!$G$20</f>
        <v>0.5</v>
      </c>
    </row>
    <row r="214" spans="1:14" ht="12.75">
      <c r="A214" t="s">
        <v>13</v>
      </c>
      <c r="B214">
        <v>1989</v>
      </c>
      <c r="C214">
        <f aca="true" t="shared" si="69" ref="C214:N214">1/(1+30*EXP(-8.5*(C51/C213)))</f>
        <v>0.03225806451612903</v>
      </c>
      <c r="D214">
        <f t="shared" si="69"/>
        <v>0.03225806451612903</v>
      </c>
      <c r="E214">
        <f t="shared" si="69"/>
        <v>0.03225806451612903</v>
      </c>
      <c r="F214">
        <f t="shared" si="69"/>
        <v>0.03225806451612903</v>
      </c>
      <c r="G214">
        <f t="shared" si="69"/>
        <v>0.03225806451612903</v>
      </c>
      <c r="H214">
        <f t="shared" si="69"/>
        <v>0.03225806451612903</v>
      </c>
      <c r="I214">
        <f t="shared" si="69"/>
        <v>0.03225806451612903</v>
      </c>
      <c r="J214">
        <f t="shared" si="69"/>
        <v>0.03225806451612903</v>
      </c>
      <c r="K214">
        <f t="shared" si="69"/>
        <v>0.03225806451612903</v>
      </c>
      <c r="L214">
        <f t="shared" si="69"/>
        <v>0.03225806451612903</v>
      </c>
      <c r="M214">
        <f t="shared" si="69"/>
        <v>0.03225806451612903</v>
      </c>
      <c r="N214">
        <f t="shared" si="69"/>
        <v>0.03225806451612903</v>
      </c>
    </row>
    <row r="215" spans="1:14" ht="12.75">
      <c r="A215" t="s">
        <v>14</v>
      </c>
      <c r="B215">
        <v>1989</v>
      </c>
      <c r="C215">
        <f>equations!$C$4*EXP(equations!$D$4*(1/equations!$E$4-1/((273+C211)-equations!$F$4)))</f>
        <v>0.17042754177611263</v>
      </c>
      <c r="D215">
        <f>equations!$C$4*EXP(equations!$D$4*(1/equations!$E$4-1/((273+D211)-equations!$F$4)))</f>
        <v>0.17042754177611263</v>
      </c>
      <c r="E215">
        <f>equations!$C$4*EXP(equations!$D$4*(1/equations!$E$4-1/((273+E211)-equations!$F$4)))</f>
        <v>0.17042754177611263</v>
      </c>
      <c r="F215">
        <f>equations!$C$4*EXP(equations!$D$4*(1/equations!$E$4-1/((273+F211)-equations!$F$4)))</f>
        <v>0.17042754177611263</v>
      </c>
      <c r="G215">
        <f>equations!$C$4*EXP(equations!$D$4*(1/equations!$E$4-1/((273+G211)-equations!$F$4)))</f>
        <v>0.17042754177611263</v>
      </c>
      <c r="H215">
        <f>equations!$C$4*EXP(equations!$D$4*(1/equations!$E$4-1/((273+H211)-equations!$F$4)))</f>
        <v>0.17042754177611263</v>
      </c>
      <c r="I215">
        <f>equations!$C$4*EXP(equations!$D$4*(1/equations!$E$4-1/((273+I211)-equations!$F$4)))</f>
        <v>0.17042754177611263</v>
      </c>
      <c r="J215">
        <f>equations!$C$4*EXP(equations!$D$4*(1/equations!$E$4-1/((273+J211)-equations!$F$4)))</f>
        <v>0.17042754177611263</v>
      </c>
      <c r="K215">
        <f>equations!$C$4*EXP(equations!$D$4*(1/equations!$E$4-1/((273+K211)-equations!$F$4)))</f>
        <v>0.17042754177611263</v>
      </c>
      <c r="L215">
        <f>equations!$C$4*EXP(equations!$D$4*(1/equations!$E$4-1/((273+L211)-equations!$F$4)))</f>
        <v>0.17042754177611263</v>
      </c>
      <c r="M215">
        <f>equations!$C$4*EXP(equations!$D$4*(1/equations!$E$4-1/((273+M211)-equations!$F$4)))</f>
        <v>0.17042754177611263</v>
      </c>
      <c r="N215">
        <f>equations!$C$4*EXP(equations!$D$4*(1/equations!$E$4-1/((273+N211)-equations!$F$4)))</f>
        <v>0.17042754177611263</v>
      </c>
    </row>
    <row r="216" spans="1:15" ht="12.75">
      <c r="A216" t="s">
        <v>15</v>
      </c>
      <c r="B216">
        <v>1989</v>
      </c>
      <c r="C216">
        <f aca="true" t="shared" si="70" ref="C216:N216">C214*C215</f>
        <v>0.005497662637939117</v>
      </c>
      <c r="D216">
        <f t="shared" si="70"/>
        <v>0.005497662637939117</v>
      </c>
      <c r="E216">
        <f t="shared" si="70"/>
        <v>0.005497662637939117</v>
      </c>
      <c r="F216">
        <f t="shared" si="70"/>
        <v>0.005497662637939117</v>
      </c>
      <c r="G216">
        <f t="shared" si="70"/>
        <v>0.005497662637939117</v>
      </c>
      <c r="H216">
        <f t="shared" si="70"/>
        <v>0.005497662637939117</v>
      </c>
      <c r="I216">
        <f t="shared" si="70"/>
        <v>0.005497662637939117</v>
      </c>
      <c r="J216">
        <f t="shared" si="70"/>
        <v>0.005497662637939117</v>
      </c>
      <c r="K216">
        <f t="shared" si="70"/>
        <v>0.005497662637939117</v>
      </c>
      <c r="L216">
        <f t="shared" si="70"/>
        <v>0.005497662637939117</v>
      </c>
      <c r="M216">
        <f t="shared" si="70"/>
        <v>0.005497662637939117</v>
      </c>
      <c r="N216">
        <f t="shared" si="70"/>
        <v>0.005497662637939117</v>
      </c>
      <c r="O216">
        <f>AVERAGE(C216:N216)</f>
        <v>0.005497662637939118</v>
      </c>
    </row>
    <row r="217" spans="1:14" ht="12.75">
      <c r="A217" t="s">
        <v>9</v>
      </c>
      <c r="B217">
        <v>1990</v>
      </c>
      <c r="C217" s="8">
        <f>C56-C55</f>
        <v>0</v>
      </c>
      <c r="D217" s="8">
        <f aca="true" t="shared" si="71" ref="D217:N217">D56-D55</f>
        <v>0</v>
      </c>
      <c r="E217" s="8">
        <f t="shared" si="71"/>
        <v>0</v>
      </c>
      <c r="F217" s="8">
        <f t="shared" si="71"/>
        <v>0</v>
      </c>
      <c r="G217" s="8">
        <f t="shared" si="71"/>
        <v>0</v>
      </c>
      <c r="H217" s="8">
        <f t="shared" si="71"/>
        <v>0</v>
      </c>
      <c r="I217" s="8">
        <f t="shared" si="71"/>
        <v>0</v>
      </c>
      <c r="J217" s="8">
        <f t="shared" si="71"/>
        <v>0</v>
      </c>
      <c r="K217" s="8">
        <f t="shared" si="71"/>
        <v>0</v>
      </c>
      <c r="L217" s="8">
        <f t="shared" si="71"/>
        <v>0</v>
      </c>
      <c r="M217" s="8">
        <f t="shared" si="71"/>
        <v>0</v>
      </c>
      <c r="N217" s="8">
        <f t="shared" si="71"/>
        <v>0</v>
      </c>
    </row>
    <row r="218" spans="1:14" ht="12.75">
      <c r="A218" t="s">
        <v>10</v>
      </c>
      <c r="B218">
        <v>1990</v>
      </c>
      <c r="C218">
        <f>(C55+C56)/2</f>
        <v>0</v>
      </c>
      <c r="D218">
        <f aca="true" t="shared" si="72" ref="D218:N218">(D55+D56)/2</f>
        <v>0</v>
      </c>
      <c r="E218">
        <f t="shared" si="72"/>
        <v>0</v>
      </c>
      <c r="F218">
        <f t="shared" si="72"/>
        <v>0</v>
      </c>
      <c r="G218">
        <f t="shared" si="72"/>
        <v>0</v>
      </c>
      <c r="H218">
        <f t="shared" si="72"/>
        <v>0</v>
      </c>
      <c r="I218">
        <f t="shared" si="72"/>
        <v>0</v>
      </c>
      <c r="J218">
        <f t="shared" si="72"/>
        <v>0</v>
      </c>
      <c r="K218">
        <f t="shared" si="72"/>
        <v>0</v>
      </c>
      <c r="L218">
        <f t="shared" si="72"/>
        <v>0</v>
      </c>
      <c r="M218">
        <f t="shared" si="72"/>
        <v>0</v>
      </c>
      <c r="N218">
        <f t="shared" si="72"/>
        <v>0</v>
      </c>
    </row>
    <row r="219" spans="1:14" ht="12.75">
      <c r="A219" t="s">
        <v>11</v>
      </c>
      <c r="B219">
        <v>1990</v>
      </c>
      <c r="C219">
        <f>equations!$C$20*(C218+equations!$D$20)*SQRT(C217)*(C$96/equations!$E$20)</f>
        <v>0</v>
      </c>
      <c r="D219">
        <f>equations!$C$20*(D218+equations!$D$20)*SQRT(D217)*(D$96/equations!$E$20)</f>
        <v>0</v>
      </c>
      <c r="E219">
        <f>equations!$C$20*(E218+equations!$D$20)*SQRT(E217)*(E$96/equations!$E$20)</f>
        <v>0</v>
      </c>
      <c r="F219">
        <f>equations!$C$20*(F218+equations!$D$20)*SQRT(F217)*(F$96/equations!$E$20)</f>
        <v>0</v>
      </c>
      <c r="G219">
        <f>equations!$C$20*(G218+equations!$D$20)*SQRT(G217)*(G$96/equations!$E$20)</f>
        <v>0</v>
      </c>
      <c r="H219">
        <f>equations!$C$20*(H218+equations!$D$20)*SQRT(H217)*(H$96/equations!$E$20)</f>
        <v>0</v>
      </c>
      <c r="I219">
        <f>equations!$C$20*(I218+equations!$D$20)*SQRT(I217)*(I$96/equations!$E$20)</f>
        <v>0</v>
      </c>
      <c r="J219">
        <f>equations!$C$20*(J218+equations!$D$20)*SQRT(J217)*(J$96/equations!$E$20)</f>
        <v>0</v>
      </c>
      <c r="K219">
        <f>equations!$C$20*(K218+equations!$D$20)*SQRT(K217)*(K$96/equations!$E$20)</f>
        <v>0</v>
      </c>
      <c r="L219">
        <f>equations!$C$20*(L218+equations!$D$20)*SQRT(L217)*(L$96/equations!$E$20)</f>
        <v>0</v>
      </c>
      <c r="M219">
        <f>equations!$C$20*(M218+equations!$D$20)*SQRT(M217)*(M$96/equations!$E$20)</f>
        <v>0</v>
      </c>
      <c r="N219">
        <f>equations!$C$20*(N218+equations!$D$20)*SQRT(N217)*(N$96/equations!$E$20)</f>
        <v>0</v>
      </c>
    </row>
    <row r="220" spans="1:14" ht="12.75">
      <c r="A220" t="s">
        <v>12</v>
      </c>
      <c r="B220">
        <v>1990</v>
      </c>
      <c r="C220">
        <f>MAX(0.5,(C219*30)/10)*equations!$G$20</f>
        <v>0.5</v>
      </c>
      <c r="D220">
        <f>MAX(0.5,(D219*30)/10)*equations!$G$20</f>
        <v>0.5</v>
      </c>
      <c r="E220">
        <f>MAX(0.5,(E219*30)/10)*equations!$G$20</f>
        <v>0.5</v>
      </c>
      <c r="F220">
        <f>MAX(0.5,(F219*30)/10)*equations!$G$20</f>
        <v>0.5</v>
      </c>
      <c r="G220">
        <f>MAX(0.5,(G219*30)/10)*equations!$G$20</f>
        <v>0.5</v>
      </c>
      <c r="H220">
        <f>MAX(0.5,(H219*30)/10)*equations!$G$20</f>
        <v>0.5</v>
      </c>
      <c r="I220">
        <f>MAX(0.5,(I219*30)/10)*equations!$G$20</f>
        <v>0.5</v>
      </c>
      <c r="J220">
        <f>MAX(0.5,(J219*30)/10)*equations!$G$20</f>
        <v>0.5</v>
      </c>
      <c r="K220">
        <f>MAX(0.5,(K219*30)/10)*equations!$G$20</f>
        <v>0.5</v>
      </c>
      <c r="L220">
        <f>MAX(0.5,(L219*30)/10)*equations!$G$20</f>
        <v>0.5</v>
      </c>
      <c r="M220">
        <f>MAX(0.5,(M219*30)/10)*equations!$G$20</f>
        <v>0.5</v>
      </c>
      <c r="N220">
        <f>MAX(0.5,(N219*30)/10)*equations!$G$20</f>
        <v>0.5</v>
      </c>
    </row>
    <row r="221" spans="1:14" ht="12.75">
      <c r="A221" t="s">
        <v>13</v>
      </c>
      <c r="B221">
        <v>1990</v>
      </c>
      <c r="C221">
        <f aca="true" t="shared" si="73" ref="C221:N221">1/(1+30*EXP(-8.5*(C54/C220)))</f>
        <v>0.03225806451612903</v>
      </c>
      <c r="D221">
        <f t="shared" si="73"/>
        <v>0.03225806451612903</v>
      </c>
      <c r="E221">
        <f t="shared" si="73"/>
        <v>0.03225806451612903</v>
      </c>
      <c r="F221">
        <f t="shared" si="73"/>
        <v>0.03225806451612903</v>
      </c>
      <c r="G221">
        <f t="shared" si="73"/>
        <v>0.03225806451612903</v>
      </c>
      <c r="H221">
        <f t="shared" si="73"/>
        <v>0.03225806451612903</v>
      </c>
      <c r="I221">
        <f t="shared" si="73"/>
        <v>0.03225806451612903</v>
      </c>
      <c r="J221">
        <f t="shared" si="73"/>
        <v>0.03225806451612903</v>
      </c>
      <c r="K221">
        <f t="shared" si="73"/>
        <v>0.03225806451612903</v>
      </c>
      <c r="L221">
        <f t="shared" si="73"/>
        <v>0.03225806451612903</v>
      </c>
      <c r="M221">
        <f t="shared" si="73"/>
        <v>0.03225806451612903</v>
      </c>
      <c r="N221">
        <f t="shared" si="73"/>
        <v>0.03225806451612903</v>
      </c>
    </row>
    <row r="222" spans="1:14" ht="12.75">
      <c r="A222" t="s">
        <v>14</v>
      </c>
      <c r="B222">
        <v>1990</v>
      </c>
      <c r="C222">
        <f>equations!$C$4*EXP(equations!$D$4*(1/equations!$E$4-1/((273+C218)-equations!$F$4)))</f>
        <v>0.17042754177611263</v>
      </c>
      <c r="D222">
        <f>equations!$C$4*EXP(equations!$D$4*(1/equations!$E$4-1/((273+D218)-equations!$F$4)))</f>
        <v>0.17042754177611263</v>
      </c>
      <c r="E222">
        <f>equations!$C$4*EXP(equations!$D$4*(1/equations!$E$4-1/((273+E218)-equations!$F$4)))</f>
        <v>0.17042754177611263</v>
      </c>
      <c r="F222">
        <f>equations!$C$4*EXP(equations!$D$4*(1/equations!$E$4-1/((273+F218)-equations!$F$4)))</f>
        <v>0.17042754177611263</v>
      </c>
      <c r="G222">
        <f>equations!$C$4*EXP(equations!$D$4*(1/equations!$E$4-1/((273+G218)-equations!$F$4)))</f>
        <v>0.17042754177611263</v>
      </c>
      <c r="H222">
        <f>equations!$C$4*EXP(equations!$D$4*(1/equations!$E$4-1/((273+H218)-equations!$F$4)))</f>
        <v>0.17042754177611263</v>
      </c>
      <c r="I222">
        <f>equations!$C$4*EXP(equations!$D$4*(1/equations!$E$4-1/((273+I218)-equations!$F$4)))</f>
        <v>0.17042754177611263</v>
      </c>
      <c r="J222">
        <f>equations!$C$4*EXP(equations!$D$4*(1/equations!$E$4-1/((273+J218)-equations!$F$4)))</f>
        <v>0.17042754177611263</v>
      </c>
      <c r="K222">
        <f>equations!$C$4*EXP(equations!$D$4*(1/equations!$E$4-1/((273+K218)-equations!$F$4)))</f>
        <v>0.17042754177611263</v>
      </c>
      <c r="L222">
        <f>equations!$C$4*EXP(equations!$D$4*(1/equations!$E$4-1/((273+L218)-equations!$F$4)))</f>
        <v>0.17042754177611263</v>
      </c>
      <c r="M222">
        <f>equations!$C$4*EXP(equations!$D$4*(1/equations!$E$4-1/((273+M218)-equations!$F$4)))</f>
        <v>0.17042754177611263</v>
      </c>
      <c r="N222">
        <f>equations!$C$4*EXP(equations!$D$4*(1/equations!$E$4-1/((273+N218)-equations!$F$4)))</f>
        <v>0.17042754177611263</v>
      </c>
    </row>
    <row r="223" spans="1:15" ht="12.75">
      <c r="A223" t="s">
        <v>15</v>
      </c>
      <c r="B223">
        <v>1990</v>
      </c>
      <c r="C223">
        <f aca="true" t="shared" si="74" ref="C223:N223">C221*C222</f>
        <v>0.005497662637939117</v>
      </c>
      <c r="D223">
        <f t="shared" si="74"/>
        <v>0.005497662637939117</v>
      </c>
      <c r="E223">
        <f t="shared" si="74"/>
        <v>0.005497662637939117</v>
      </c>
      <c r="F223">
        <f t="shared" si="74"/>
        <v>0.005497662637939117</v>
      </c>
      <c r="G223">
        <f t="shared" si="74"/>
        <v>0.005497662637939117</v>
      </c>
      <c r="H223">
        <f t="shared" si="74"/>
        <v>0.005497662637939117</v>
      </c>
      <c r="I223">
        <f t="shared" si="74"/>
        <v>0.005497662637939117</v>
      </c>
      <c r="J223">
        <f t="shared" si="74"/>
        <v>0.005497662637939117</v>
      </c>
      <c r="K223">
        <f t="shared" si="74"/>
        <v>0.005497662637939117</v>
      </c>
      <c r="L223">
        <f t="shared" si="74"/>
        <v>0.005497662637939117</v>
      </c>
      <c r="M223">
        <f t="shared" si="74"/>
        <v>0.005497662637939117</v>
      </c>
      <c r="N223">
        <f t="shared" si="74"/>
        <v>0.005497662637939117</v>
      </c>
      <c r="O223">
        <f>AVERAGE(C223:N223)</f>
        <v>0.005497662637939118</v>
      </c>
    </row>
    <row r="224" spans="1:14" ht="12.75">
      <c r="A224" t="s">
        <v>9</v>
      </c>
      <c r="B224">
        <v>1991</v>
      </c>
      <c r="C224" s="8">
        <f>C59-C58</f>
        <v>0</v>
      </c>
      <c r="D224" s="8">
        <f aca="true" t="shared" si="75" ref="D224:N224">D59-D58</f>
        <v>0</v>
      </c>
      <c r="E224" s="8">
        <f t="shared" si="75"/>
        <v>0</v>
      </c>
      <c r="F224" s="8">
        <f t="shared" si="75"/>
        <v>0</v>
      </c>
      <c r="G224" s="8">
        <f t="shared" si="75"/>
        <v>0</v>
      </c>
      <c r="H224" s="8">
        <f t="shared" si="75"/>
        <v>0</v>
      </c>
      <c r="I224" s="8">
        <f t="shared" si="75"/>
        <v>0</v>
      </c>
      <c r="J224" s="8">
        <f t="shared" si="75"/>
        <v>0</v>
      </c>
      <c r="K224" s="8">
        <f t="shared" si="75"/>
        <v>0</v>
      </c>
      <c r="L224" s="8">
        <f t="shared" si="75"/>
        <v>0</v>
      </c>
      <c r="M224" s="8">
        <f t="shared" si="75"/>
        <v>0</v>
      </c>
      <c r="N224" s="8">
        <f t="shared" si="75"/>
        <v>0</v>
      </c>
    </row>
    <row r="225" spans="1:14" ht="12.75">
      <c r="A225" t="s">
        <v>10</v>
      </c>
      <c r="B225">
        <v>1991</v>
      </c>
      <c r="C225">
        <f>(C58+C59)/2</f>
        <v>0</v>
      </c>
      <c r="D225">
        <f aca="true" t="shared" si="76" ref="D225:N225">(D58+D59)/2</f>
        <v>0</v>
      </c>
      <c r="E225">
        <f t="shared" si="76"/>
        <v>0</v>
      </c>
      <c r="F225">
        <f t="shared" si="76"/>
        <v>0</v>
      </c>
      <c r="G225">
        <f t="shared" si="76"/>
        <v>0</v>
      </c>
      <c r="H225">
        <f t="shared" si="76"/>
        <v>0</v>
      </c>
      <c r="I225">
        <f t="shared" si="76"/>
        <v>0</v>
      </c>
      <c r="J225">
        <f t="shared" si="76"/>
        <v>0</v>
      </c>
      <c r="K225">
        <f t="shared" si="76"/>
        <v>0</v>
      </c>
      <c r="L225">
        <f t="shared" si="76"/>
        <v>0</v>
      </c>
      <c r="M225">
        <f t="shared" si="76"/>
        <v>0</v>
      </c>
      <c r="N225">
        <f t="shared" si="76"/>
        <v>0</v>
      </c>
    </row>
    <row r="226" spans="1:14" ht="12.75">
      <c r="A226" t="s">
        <v>11</v>
      </c>
      <c r="B226">
        <v>1991</v>
      </c>
      <c r="C226">
        <f>equations!$C$20*(C225+equations!$D$20)*SQRT(C224)*(C$96/equations!$E$20)</f>
        <v>0</v>
      </c>
      <c r="D226">
        <f>equations!$C$20*(D225+equations!$D$20)*SQRT(D224)*(D$96/equations!$E$20)</f>
        <v>0</v>
      </c>
      <c r="E226">
        <f>equations!$C$20*(E225+equations!$D$20)*SQRT(E224)*(E$96/equations!$E$20)</f>
        <v>0</v>
      </c>
      <c r="F226">
        <f>equations!$C$20*(F225+equations!$D$20)*SQRT(F224)*(F$96/equations!$E$20)</f>
        <v>0</v>
      </c>
      <c r="G226">
        <f>equations!$C$20*(G225+equations!$D$20)*SQRT(G224)*(G$96/equations!$E$20)</f>
        <v>0</v>
      </c>
      <c r="H226">
        <f>equations!$C$20*(H225+equations!$D$20)*SQRT(H224)*(H$96/equations!$E$20)</f>
        <v>0</v>
      </c>
      <c r="I226">
        <f>equations!$C$20*(I225+equations!$D$20)*SQRT(I224)*(I$96/equations!$E$20)</f>
        <v>0</v>
      </c>
      <c r="J226">
        <f>equations!$C$20*(J225+equations!$D$20)*SQRT(J224)*(J$96/equations!$E$20)</f>
        <v>0</v>
      </c>
      <c r="K226">
        <f>equations!$C$20*(K225+equations!$D$20)*SQRT(K224)*(K$96/equations!$E$20)</f>
        <v>0</v>
      </c>
      <c r="L226">
        <f>equations!$C$20*(L225+equations!$D$20)*SQRT(L224)*(L$96/equations!$E$20)</f>
        <v>0</v>
      </c>
      <c r="M226">
        <f>equations!$C$20*(M225+equations!$D$20)*SQRT(M224)*(M$96/equations!$E$20)</f>
        <v>0</v>
      </c>
      <c r="N226">
        <f>equations!$C$20*(N225+equations!$D$20)*SQRT(N224)*(N$96/equations!$E$20)</f>
        <v>0</v>
      </c>
    </row>
    <row r="227" spans="1:14" ht="12.75">
      <c r="A227" t="s">
        <v>12</v>
      </c>
      <c r="B227">
        <v>1991</v>
      </c>
      <c r="C227">
        <f>MAX(0.5,(C226*30)/10)*equations!$G$20</f>
        <v>0.5</v>
      </c>
      <c r="D227">
        <f>MAX(0.5,(D226*30)/10)*equations!$G$20</f>
        <v>0.5</v>
      </c>
      <c r="E227">
        <f>MAX(0.5,(E226*30)/10)*equations!$G$20</f>
        <v>0.5</v>
      </c>
      <c r="F227">
        <f>MAX(0.5,(F226*30)/10)*equations!$G$20</f>
        <v>0.5</v>
      </c>
      <c r="G227">
        <f>MAX(0.5,(G226*30)/10)*equations!$G$20</f>
        <v>0.5</v>
      </c>
      <c r="H227">
        <f>MAX(0.5,(H226*30)/10)*equations!$G$20</f>
        <v>0.5</v>
      </c>
      <c r="I227">
        <f>MAX(0.5,(I226*30)/10)*equations!$G$20</f>
        <v>0.5</v>
      </c>
      <c r="J227">
        <f>MAX(0.5,(J226*30)/10)*equations!$G$20</f>
        <v>0.5</v>
      </c>
      <c r="K227">
        <f>MAX(0.5,(K226*30)/10)*equations!$G$20</f>
        <v>0.5</v>
      </c>
      <c r="L227">
        <f>MAX(0.5,(L226*30)/10)*equations!$G$20</f>
        <v>0.5</v>
      </c>
      <c r="M227">
        <f>MAX(0.5,(M226*30)/10)*equations!$G$20</f>
        <v>0.5</v>
      </c>
      <c r="N227">
        <f>MAX(0.5,(N226*30)/10)*equations!$G$20</f>
        <v>0.5</v>
      </c>
    </row>
    <row r="228" spans="1:14" ht="12.75">
      <c r="A228" t="s">
        <v>13</v>
      </c>
      <c r="B228">
        <v>1991</v>
      </c>
      <c r="C228">
        <f aca="true" t="shared" si="77" ref="C228:N228">1/(1+30*EXP(-8.5*(C57/C227)))</f>
        <v>0.03225806451612903</v>
      </c>
      <c r="D228">
        <f t="shared" si="77"/>
        <v>0.03225806451612903</v>
      </c>
      <c r="E228">
        <f t="shared" si="77"/>
        <v>0.03225806451612903</v>
      </c>
      <c r="F228">
        <f t="shared" si="77"/>
        <v>0.03225806451612903</v>
      </c>
      <c r="G228">
        <f t="shared" si="77"/>
        <v>0.03225806451612903</v>
      </c>
      <c r="H228">
        <f t="shared" si="77"/>
        <v>0.03225806451612903</v>
      </c>
      <c r="I228">
        <f t="shared" si="77"/>
        <v>0.03225806451612903</v>
      </c>
      <c r="J228">
        <f t="shared" si="77"/>
        <v>0.03225806451612903</v>
      </c>
      <c r="K228">
        <f t="shared" si="77"/>
        <v>0.03225806451612903</v>
      </c>
      <c r="L228">
        <f t="shared" si="77"/>
        <v>0.03225806451612903</v>
      </c>
      <c r="M228">
        <f t="shared" si="77"/>
        <v>0.03225806451612903</v>
      </c>
      <c r="N228">
        <f t="shared" si="77"/>
        <v>0.03225806451612903</v>
      </c>
    </row>
    <row r="229" spans="1:14" ht="12.75">
      <c r="A229" t="s">
        <v>14</v>
      </c>
      <c r="B229">
        <v>1991</v>
      </c>
      <c r="C229">
        <f>equations!$C$4*EXP(equations!$D$4*(1/equations!$E$4-1/((273+C225)-equations!$F$4)))</f>
        <v>0.17042754177611263</v>
      </c>
      <c r="D229">
        <f>equations!$C$4*EXP(equations!$D$4*(1/equations!$E$4-1/((273+D225)-equations!$F$4)))</f>
        <v>0.17042754177611263</v>
      </c>
      <c r="E229">
        <f>equations!$C$4*EXP(equations!$D$4*(1/equations!$E$4-1/((273+E225)-equations!$F$4)))</f>
        <v>0.17042754177611263</v>
      </c>
      <c r="F229">
        <f>equations!$C$4*EXP(equations!$D$4*(1/equations!$E$4-1/((273+F225)-equations!$F$4)))</f>
        <v>0.17042754177611263</v>
      </c>
      <c r="G229">
        <f>equations!$C$4*EXP(equations!$D$4*(1/equations!$E$4-1/((273+G225)-equations!$F$4)))</f>
        <v>0.17042754177611263</v>
      </c>
      <c r="H229">
        <f>equations!$C$4*EXP(equations!$D$4*(1/equations!$E$4-1/((273+H225)-equations!$F$4)))</f>
        <v>0.17042754177611263</v>
      </c>
      <c r="I229">
        <f>equations!$C$4*EXP(equations!$D$4*(1/equations!$E$4-1/((273+I225)-equations!$F$4)))</f>
        <v>0.17042754177611263</v>
      </c>
      <c r="J229">
        <f>equations!$C$4*EXP(equations!$D$4*(1/equations!$E$4-1/((273+J225)-equations!$F$4)))</f>
        <v>0.17042754177611263</v>
      </c>
      <c r="K229">
        <f>equations!$C$4*EXP(equations!$D$4*(1/equations!$E$4-1/((273+K225)-equations!$F$4)))</f>
        <v>0.17042754177611263</v>
      </c>
      <c r="L229">
        <f>equations!$C$4*EXP(equations!$D$4*(1/equations!$E$4-1/((273+L225)-equations!$F$4)))</f>
        <v>0.17042754177611263</v>
      </c>
      <c r="M229">
        <f>equations!$C$4*EXP(equations!$D$4*(1/equations!$E$4-1/((273+M225)-equations!$F$4)))</f>
        <v>0.17042754177611263</v>
      </c>
      <c r="N229">
        <f>equations!$C$4*EXP(equations!$D$4*(1/equations!$E$4-1/((273+N225)-equations!$F$4)))</f>
        <v>0.17042754177611263</v>
      </c>
    </row>
    <row r="230" spans="1:15" ht="12.75">
      <c r="A230" t="s">
        <v>15</v>
      </c>
      <c r="B230">
        <v>1991</v>
      </c>
      <c r="C230">
        <f aca="true" t="shared" si="78" ref="C230:N230">C228*C229</f>
        <v>0.005497662637939117</v>
      </c>
      <c r="D230">
        <f t="shared" si="78"/>
        <v>0.005497662637939117</v>
      </c>
      <c r="E230">
        <f t="shared" si="78"/>
        <v>0.005497662637939117</v>
      </c>
      <c r="F230">
        <f t="shared" si="78"/>
        <v>0.005497662637939117</v>
      </c>
      <c r="G230">
        <f t="shared" si="78"/>
        <v>0.005497662637939117</v>
      </c>
      <c r="H230">
        <f t="shared" si="78"/>
        <v>0.005497662637939117</v>
      </c>
      <c r="I230">
        <f t="shared" si="78"/>
        <v>0.005497662637939117</v>
      </c>
      <c r="J230">
        <f t="shared" si="78"/>
        <v>0.005497662637939117</v>
      </c>
      <c r="K230">
        <f t="shared" si="78"/>
        <v>0.005497662637939117</v>
      </c>
      <c r="L230">
        <f t="shared" si="78"/>
        <v>0.005497662637939117</v>
      </c>
      <c r="M230">
        <f t="shared" si="78"/>
        <v>0.005497662637939117</v>
      </c>
      <c r="N230">
        <f t="shared" si="78"/>
        <v>0.005497662637939117</v>
      </c>
      <c r="O230">
        <f>AVERAGE(C230:N230)</f>
        <v>0.005497662637939118</v>
      </c>
    </row>
    <row r="231" spans="1:14" ht="12.75">
      <c r="A231" t="s">
        <v>9</v>
      </c>
      <c r="B231">
        <v>1992</v>
      </c>
      <c r="C231" s="8">
        <f>C62-C61</f>
        <v>0</v>
      </c>
      <c r="D231" s="8">
        <f aca="true" t="shared" si="79" ref="D231:N231">D62-D61</f>
        <v>0</v>
      </c>
      <c r="E231" s="8">
        <f t="shared" si="79"/>
        <v>0</v>
      </c>
      <c r="F231" s="8">
        <f t="shared" si="79"/>
        <v>0</v>
      </c>
      <c r="G231" s="8">
        <f t="shared" si="79"/>
        <v>0</v>
      </c>
      <c r="H231" s="8">
        <f t="shared" si="79"/>
        <v>0</v>
      </c>
      <c r="I231" s="8">
        <f t="shared" si="79"/>
        <v>0</v>
      </c>
      <c r="J231" s="8">
        <f t="shared" si="79"/>
        <v>0</v>
      </c>
      <c r="K231" s="8">
        <f t="shared" si="79"/>
        <v>0</v>
      </c>
      <c r="L231" s="8">
        <f t="shared" si="79"/>
        <v>0</v>
      </c>
      <c r="M231" s="8">
        <f t="shared" si="79"/>
        <v>0</v>
      </c>
      <c r="N231" s="8">
        <f t="shared" si="79"/>
        <v>0</v>
      </c>
    </row>
    <row r="232" spans="1:14" ht="12.75">
      <c r="A232" t="s">
        <v>10</v>
      </c>
      <c r="B232">
        <v>1992</v>
      </c>
      <c r="C232">
        <f>(C61+C62)/2</f>
        <v>0</v>
      </c>
      <c r="D232">
        <f aca="true" t="shared" si="80" ref="D232:N232">(D61+D62)/2</f>
        <v>0</v>
      </c>
      <c r="E232">
        <f t="shared" si="80"/>
        <v>0</v>
      </c>
      <c r="F232">
        <f t="shared" si="80"/>
        <v>0</v>
      </c>
      <c r="G232">
        <f t="shared" si="80"/>
        <v>0</v>
      </c>
      <c r="H232">
        <f t="shared" si="80"/>
        <v>0</v>
      </c>
      <c r="I232">
        <f t="shared" si="80"/>
        <v>0</v>
      </c>
      <c r="J232">
        <f t="shared" si="80"/>
        <v>0</v>
      </c>
      <c r="K232">
        <f t="shared" si="80"/>
        <v>0</v>
      </c>
      <c r="L232">
        <f t="shared" si="80"/>
        <v>0</v>
      </c>
      <c r="M232">
        <f t="shared" si="80"/>
        <v>0</v>
      </c>
      <c r="N232">
        <f t="shared" si="80"/>
        <v>0</v>
      </c>
    </row>
    <row r="233" spans="1:14" ht="12.75">
      <c r="A233" t="s">
        <v>11</v>
      </c>
      <c r="B233">
        <v>1992</v>
      </c>
      <c r="C233">
        <f>equations!$C$20*(C232+equations!$D$20)*SQRT(C231)*(C$96/equations!$E$20)</f>
        <v>0</v>
      </c>
      <c r="D233">
        <f>equations!$C$20*(D232+equations!$D$20)*SQRT(D231)*(D$96/equations!$E$20)</f>
        <v>0</v>
      </c>
      <c r="E233">
        <f>equations!$C$20*(E232+equations!$D$20)*SQRT(E231)*(E$96/equations!$E$20)</f>
        <v>0</v>
      </c>
      <c r="F233">
        <f>equations!$C$20*(F232+equations!$D$20)*SQRT(F231)*(F$96/equations!$E$20)</f>
        <v>0</v>
      </c>
      <c r="G233">
        <f>equations!$C$20*(G232+equations!$D$20)*SQRT(G231)*(G$96/equations!$E$20)</f>
        <v>0</v>
      </c>
      <c r="H233">
        <f>equations!$C$20*(H232+equations!$D$20)*SQRT(H231)*(H$96/equations!$E$20)</f>
        <v>0</v>
      </c>
      <c r="I233">
        <f>equations!$C$20*(I232+equations!$D$20)*SQRT(I231)*(I$96/equations!$E$20)</f>
        <v>0</v>
      </c>
      <c r="J233">
        <f>equations!$C$20*(J232+equations!$D$20)*SQRT(J231)*(J$96/equations!$E$20)</f>
        <v>0</v>
      </c>
      <c r="K233">
        <f>equations!$C$20*(K232+equations!$D$20)*SQRT(K231)*(K$96/equations!$E$20)</f>
        <v>0</v>
      </c>
      <c r="L233">
        <f>equations!$C$20*(L232+equations!$D$20)*SQRT(L231)*(L$96/equations!$E$20)</f>
        <v>0</v>
      </c>
      <c r="M233">
        <f>equations!$C$20*(M232+equations!$D$20)*SQRT(M231)*(M$96/equations!$E$20)</f>
        <v>0</v>
      </c>
      <c r="N233">
        <f>equations!$C$20*(N232+equations!$D$20)*SQRT(N231)*(N$96/equations!$E$20)</f>
        <v>0</v>
      </c>
    </row>
    <row r="234" spans="1:14" ht="12.75">
      <c r="A234" t="s">
        <v>12</v>
      </c>
      <c r="B234">
        <v>1992</v>
      </c>
      <c r="C234">
        <f>MAX(0.5,(C233*30)/10)*equations!$G$20</f>
        <v>0.5</v>
      </c>
      <c r="D234">
        <f>MAX(0.5,(D233*30)/10)*equations!$G$20</f>
        <v>0.5</v>
      </c>
      <c r="E234">
        <f>MAX(0.5,(E233*30)/10)*equations!$G$20</f>
        <v>0.5</v>
      </c>
      <c r="F234">
        <f>MAX(0.5,(F233*30)/10)*equations!$G$20</f>
        <v>0.5</v>
      </c>
      <c r="G234">
        <f>MAX(0.5,(G233*30)/10)*equations!$G$20</f>
        <v>0.5</v>
      </c>
      <c r="H234">
        <f>MAX(0.5,(H233*30)/10)*equations!$G$20</f>
        <v>0.5</v>
      </c>
      <c r="I234">
        <f>MAX(0.5,(I233*30)/10)*equations!$G$20</f>
        <v>0.5</v>
      </c>
      <c r="J234">
        <f>MAX(0.5,(J233*30)/10)*equations!$G$20</f>
        <v>0.5</v>
      </c>
      <c r="K234">
        <f>MAX(0.5,(K233*30)/10)*equations!$G$20</f>
        <v>0.5</v>
      </c>
      <c r="L234">
        <f>MAX(0.5,(L233*30)/10)*equations!$G$20</f>
        <v>0.5</v>
      </c>
      <c r="M234">
        <f>MAX(0.5,(M233*30)/10)*equations!$G$20</f>
        <v>0.5</v>
      </c>
      <c r="N234">
        <f>MAX(0.5,(N233*30)/10)*equations!$G$20</f>
        <v>0.5</v>
      </c>
    </row>
    <row r="235" spans="1:14" ht="12.75">
      <c r="A235" t="s">
        <v>13</v>
      </c>
      <c r="B235">
        <v>1992</v>
      </c>
      <c r="C235">
        <f aca="true" t="shared" si="81" ref="C235:N235">1/(1+30*EXP(-8.5*(C60/C234)))</f>
        <v>0.03225806451612903</v>
      </c>
      <c r="D235">
        <f t="shared" si="81"/>
        <v>0.03225806451612903</v>
      </c>
      <c r="E235">
        <f t="shared" si="81"/>
        <v>0.03225806451612903</v>
      </c>
      <c r="F235">
        <f t="shared" si="81"/>
        <v>0.03225806451612903</v>
      </c>
      <c r="G235">
        <f t="shared" si="81"/>
        <v>0.03225806451612903</v>
      </c>
      <c r="H235">
        <f t="shared" si="81"/>
        <v>0.03225806451612903</v>
      </c>
      <c r="I235">
        <f t="shared" si="81"/>
        <v>0.03225806451612903</v>
      </c>
      <c r="J235">
        <f t="shared" si="81"/>
        <v>0.03225806451612903</v>
      </c>
      <c r="K235">
        <f t="shared" si="81"/>
        <v>0.03225806451612903</v>
      </c>
      <c r="L235">
        <f t="shared" si="81"/>
        <v>0.03225806451612903</v>
      </c>
      <c r="M235">
        <f t="shared" si="81"/>
        <v>0.03225806451612903</v>
      </c>
      <c r="N235">
        <f t="shared" si="81"/>
        <v>0.03225806451612903</v>
      </c>
    </row>
    <row r="236" spans="1:14" ht="12.75">
      <c r="A236" t="s">
        <v>14</v>
      </c>
      <c r="B236">
        <v>1992</v>
      </c>
      <c r="C236">
        <f>equations!$C$4*EXP(equations!$D$4*(1/equations!$E$4-1/((273+C232)-equations!$F$4)))</f>
        <v>0.17042754177611263</v>
      </c>
      <c r="D236">
        <f>equations!$C$4*EXP(equations!$D$4*(1/equations!$E$4-1/((273+D232)-equations!$F$4)))</f>
        <v>0.17042754177611263</v>
      </c>
      <c r="E236">
        <f>equations!$C$4*EXP(equations!$D$4*(1/equations!$E$4-1/((273+E232)-equations!$F$4)))</f>
        <v>0.17042754177611263</v>
      </c>
      <c r="F236">
        <f>equations!$C$4*EXP(equations!$D$4*(1/equations!$E$4-1/((273+F232)-equations!$F$4)))</f>
        <v>0.17042754177611263</v>
      </c>
      <c r="G236">
        <f>equations!$C$4*EXP(equations!$D$4*(1/equations!$E$4-1/((273+G232)-equations!$F$4)))</f>
        <v>0.17042754177611263</v>
      </c>
      <c r="H236">
        <f>equations!$C$4*EXP(equations!$D$4*(1/equations!$E$4-1/((273+H232)-equations!$F$4)))</f>
        <v>0.17042754177611263</v>
      </c>
      <c r="I236">
        <f>equations!$C$4*EXP(equations!$D$4*(1/equations!$E$4-1/((273+I232)-equations!$F$4)))</f>
        <v>0.17042754177611263</v>
      </c>
      <c r="J236">
        <f>equations!$C$4*EXP(equations!$D$4*(1/equations!$E$4-1/((273+J232)-equations!$F$4)))</f>
        <v>0.17042754177611263</v>
      </c>
      <c r="K236">
        <f>equations!$C$4*EXP(equations!$D$4*(1/equations!$E$4-1/((273+K232)-equations!$F$4)))</f>
        <v>0.17042754177611263</v>
      </c>
      <c r="L236">
        <f>equations!$C$4*EXP(equations!$D$4*(1/equations!$E$4-1/((273+L232)-equations!$F$4)))</f>
        <v>0.17042754177611263</v>
      </c>
      <c r="M236">
        <f>equations!$C$4*EXP(equations!$D$4*(1/equations!$E$4-1/((273+M232)-equations!$F$4)))</f>
        <v>0.17042754177611263</v>
      </c>
      <c r="N236">
        <f>equations!$C$4*EXP(equations!$D$4*(1/equations!$E$4-1/((273+N232)-equations!$F$4)))</f>
        <v>0.17042754177611263</v>
      </c>
    </row>
    <row r="237" spans="1:15" ht="12.75">
      <c r="A237" t="s">
        <v>15</v>
      </c>
      <c r="B237">
        <v>1992</v>
      </c>
      <c r="C237">
        <f aca="true" t="shared" si="82" ref="C237:N237">C235*C236</f>
        <v>0.005497662637939117</v>
      </c>
      <c r="D237">
        <f t="shared" si="82"/>
        <v>0.005497662637939117</v>
      </c>
      <c r="E237">
        <f t="shared" si="82"/>
        <v>0.005497662637939117</v>
      </c>
      <c r="F237">
        <f t="shared" si="82"/>
        <v>0.005497662637939117</v>
      </c>
      <c r="G237">
        <f t="shared" si="82"/>
        <v>0.005497662637939117</v>
      </c>
      <c r="H237">
        <f t="shared" si="82"/>
        <v>0.005497662637939117</v>
      </c>
      <c r="I237">
        <f t="shared" si="82"/>
        <v>0.005497662637939117</v>
      </c>
      <c r="J237">
        <f t="shared" si="82"/>
        <v>0.005497662637939117</v>
      </c>
      <c r="K237">
        <f t="shared" si="82"/>
        <v>0.005497662637939117</v>
      </c>
      <c r="L237">
        <f t="shared" si="82"/>
        <v>0.005497662637939117</v>
      </c>
      <c r="M237">
        <f t="shared" si="82"/>
        <v>0.005497662637939117</v>
      </c>
      <c r="N237">
        <f t="shared" si="82"/>
        <v>0.005497662637939117</v>
      </c>
      <c r="O237">
        <f>AVERAGE(C237:N237)</f>
        <v>0.005497662637939118</v>
      </c>
    </row>
    <row r="238" spans="1:14" ht="12.75">
      <c r="A238" t="s">
        <v>9</v>
      </c>
      <c r="B238">
        <v>1993</v>
      </c>
      <c r="C238" s="8">
        <f>C65-C64</f>
        <v>0</v>
      </c>
      <c r="D238" s="8">
        <f aca="true" t="shared" si="83" ref="D238:N238">D65-D64</f>
        <v>0</v>
      </c>
      <c r="E238" s="8">
        <f t="shared" si="83"/>
        <v>0</v>
      </c>
      <c r="F238" s="8">
        <f t="shared" si="83"/>
        <v>0</v>
      </c>
      <c r="G238" s="8">
        <f t="shared" si="83"/>
        <v>0</v>
      </c>
      <c r="H238" s="8">
        <f t="shared" si="83"/>
        <v>0</v>
      </c>
      <c r="I238" s="8">
        <f t="shared" si="83"/>
        <v>0</v>
      </c>
      <c r="J238" s="8">
        <f t="shared" si="83"/>
        <v>0</v>
      </c>
      <c r="K238" s="8">
        <f t="shared" si="83"/>
        <v>0</v>
      </c>
      <c r="L238" s="8">
        <f t="shared" si="83"/>
        <v>0</v>
      </c>
      <c r="M238" s="8">
        <f t="shared" si="83"/>
        <v>0</v>
      </c>
      <c r="N238" s="8">
        <f t="shared" si="83"/>
        <v>0</v>
      </c>
    </row>
    <row r="239" spans="1:14" ht="12.75">
      <c r="A239" t="s">
        <v>10</v>
      </c>
      <c r="B239">
        <v>1993</v>
      </c>
      <c r="C239">
        <f>(C64+C65)/2</f>
        <v>0</v>
      </c>
      <c r="D239">
        <f aca="true" t="shared" si="84" ref="D239:N239">(D64+D65)/2</f>
        <v>0</v>
      </c>
      <c r="E239">
        <f t="shared" si="84"/>
        <v>0</v>
      </c>
      <c r="F239">
        <f t="shared" si="84"/>
        <v>0</v>
      </c>
      <c r="G239">
        <f t="shared" si="84"/>
        <v>0</v>
      </c>
      <c r="H239">
        <f t="shared" si="84"/>
        <v>0</v>
      </c>
      <c r="I239">
        <f t="shared" si="84"/>
        <v>0</v>
      </c>
      <c r="J239">
        <f t="shared" si="84"/>
        <v>0</v>
      </c>
      <c r="K239">
        <f t="shared" si="84"/>
        <v>0</v>
      </c>
      <c r="L239">
        <f t="shared" si="84"/>
        <v>0</v>
      </c>
      <c r="M239">
        <f t="shared" si="84"/>
        <v>0</v>
      </c>
      <c r="N239">
        <f t="shared" si="84"/>
        <v>0</v>
      </c>
    </row>
    <row r="240" spans="1:14" ht="12.75">
      <c r="A240" t="s">
        <v>11</v>
      </c>
      <c r="B240">
        <v>1993</v>
      </c>
      <c r="C240">
        <f>equations!$C$20*(C239+equations!$D$20)*SQRT(C238)*(C$96/equations!$E$20)</f>
        <v>0</v>
      </c>
      <c r="D240">
        <f>equations!$C$20*(D239+equations!$D$20)*SQRT(D238)*(D$96/equations!$E$20)</f>
        <v>0</v>
      </c>
      <c r="E240">
        <f>equations!$C$20*(E239+equations!$D$20)*SQRT(E238)*(E$96/equations!$E$20)</f>
        <v>0</v>
      </c>
      <c r="F240">
        <f>equations!$C$20*(F239+equations!$D$20)*SQRT(F238)*(F$96/equations!$E$20)</f>
        <v>0</v>
      </c>
      <c r="G240">
        <f>equations!$C$20*(G239+equations!$D$20)*SQRT(G238)*(G$96/equations!$E$20)</f>
        <v>0</v>
      </c>
      <c r="H240">
        <f>equations!$C$20*(H239+equations!$D$20)*SQRT(H238)*(H$96/equations!$E$20)</f>
        <v>0</v>
      </c>
      <c r="I240">
        <f>equations!$C$20*(I239+equations!$D$20)*SQRT(I238)*(I$96/equations!$E$20)</f>
        <v>0</v>
      </c>
      <c r="J240">
        <f>equations!$C$20*(J239+equations!$D$20)*SQRT(J238)*(J$96/equations!$E$20)</f>
        <v>0</v>
      </c>
      <c r="K240">
        <f>equations!$C$20*(K239+equations!$D$20)*SQRT(K238)*(K$96/equations!$E$20)</f>
        <v>0</v>
      </c>
      <c r="L240">
        <f>equations!$C$20*(L239+equations!$D$20)*SQRT(L238)*(L$96/equations!$E$20)</f>
        <v>0</v>
      </c>
      <c r="M240">
        <f>equations!$C$20*(M239+equations!$D$20)*SQRT(M238)*(M$96/equations!$E$20)</f>
        <v>0</v>
      </c>
      <c r="N240">
        <f>equations!$C$20*(N239+equations!$D$20)*SQRT(N238)*(N$96/equations!$E$20)</f>
        <v>0</v>
      </c>
    </row>
    <row r="241" spans="1:14" ht="12.75">
      <c r="A241" t="s">
        <v>12</v>
      </c>
      <c r="B241">
        <v>1993</v>
      </c>
      <c r="C241">
        <f>MAX(0.5,(C240*30)/10)*equations!$G$20</f>
        <v>0.5</v>
      </c>
      <c r="D241">
        <f>MAX(0.5,(D240*30)/10)*equations!$G$20</f>
        <v>0.5</v>
      </c>
      <c r="E241">
        <f>MAX(0.5,(E240*30)/10)*equations!$G$20</f>
        <v>0.5</v>
      </c>
      <c r="F241">
        <f>MAX(0.5,(F240*30)/10)*equations!$G$20</f>
        <v>0.5</v>
      </c>
      <c r="G241">
        <f>MAX(0.5,(G240*30)/10)*equations!$G$20</f>
        <v>0.5</v>
      </c>
      <c r="H241">
        <f>MAX(0.5,(H240*30)/10)*equations!$G$20</f>
        <v>0.5</v>
      </c>
      <c r="I241">
        <f>MAX(0.5,(I240*30)/10)*equations!$G$20</f>
        <v>0.5</v>
      </c>
      <c r="J241">
        <f>MAX(0.5,(J240*30)/10)*equations!$G$20</f>
        <v>0.5</v>
      </c>
      <c r="K241">
        <f>MAX(0.5,(K240*30)/10)*equations!$G$20</f>
        <v>0.5</v>
      </c>
      <c r="L241">
        <f>MAX(0.5,(L240*30)/10)*equations!$G$20</f>
        <v>0.5</v>
      </c>
      <c r="M241">
        <f>MAX(0.5,(M240*30)/10)*equations!$G$20</f>
        <v>0.5</v>
      </c>
      <c r="N241">
        <f>MAX(0.5,(N240*30)/10)*equations!$G$20</f>
        <v>0.5</v>
      </c>
    </row>
    <row r="242" spans="1:14" ht="12.75">
      <c r="A242" t="s">
        <v>13</v>
      </c>
      <c r="B242">
        <v>1993</v>
      </c>
      <c r="C242">
        <f aca="true" t="shared" si="85" ref="C242:N242">1/(1+30*EXP(-8.5*(C63/C241)))</f>
        <v>0.03225806451612903</v>
      </c>
      <c r="D242">
        <f t="shared" si="85"/>
        <v>0.03225806451612903</v>
      </c>
      <c r="E242">
        <f t="shared" si="85"/>
        <v>0.03225806451612903</v>
      </c>
      <c r="F242">
        <f t="shared" si="85"/>
        <v>0.03225806451612903</v>
      </c>
      <c r="G242">
        <f t="shared" si="85"/>
        <v>0.03225806451612903</v>
      </c>
      <c r="H242">
        <f t="shared" si="85"/>
        <v>0.03225806451612903</v>
      </c>
      <c r="I242">
        <f t="shared" si="85"/>
        <v>0.03225806451612903</v>
      </c>
      <c r="J242">
        <f t="shared" si="85"/>
        <v>0.03225806451612903</v>
      </c>
      <c r="K242">
        <f t="shared" si="85"/>
        <v>0.03225806451612903</v>
      </c>
      <c r="L242">
        <f t="shared" si="85"/>
        <v>0.03225806451612903</v>
      </c>
      <c r="M242">
        <f t="shared" si="85"/>
        <v>0.03225806451612903</v>
      </c>
      <c r="N242">
        <f t="shared" si="85"/>
        <v>0.03225806451612903</v>
      </c>
    </row>
    <row r="243" spans="1:14" ht="12.75">
      <c r="A243" t="s">
        <v>14</v>
      </c>
      <c r="B243">
        <v>1993</v>
      </c>
      <c r="C243">
        <f>equations!$C$4*EXP(equations!$D$4*(1/equations!$E$4-1/((273+C239)-equations!$F$4)))</f>
        <v>0.17042754177611263</v>
      </c>
      <c r="D243">
        <f>equations!$C$4*EXP(equations!$D$4*(1/equations!$E$4-1/((273+D239)-equations!$F$4)))</f>
        <v>0.17042754177611263</v>
      </c>
      <c r="E243">
        <f>equations!$C$4*EXP(equations!$D$4*(1/equations!$E$4-1/((273+E239)-equations!$F$4)))</f>
        <v>0.17042754177611263</v>
      </c>
      <c r="F243">
        <f>equations!$C$4*EXP(equations!$D$4*(1/equations!$E$4-1/((273+F239)-equations!$F$4)))</f>
        <v>0.17042754177611263</v>
      </c>
      <c r="G243">
        <f>equations!$C$4*EXP(equations!$D$4*(1/equations!$E$4-1/((273+G239)-equations!$F$4)))</f>
        <v>0.17042754177611263</v>
      </c>
      <c r="H243">
        <f>equations!$C$4*EXP(equations!$D$4*(1/equations!$E$4-1/((273+H239)-equations!$F$4)))</f>
        <v>0.17042754177611263</v>
      </c>
      <c r="I243">
        <f>equations!$C$4*EXP(equations!$D$4*(1/equations!$E$4-1/((273+I239)-equations!$F$4)))</f>
        <v>0.17042754177611263</v>
      </c>
      <c r="J243">
        <f>equations!$C$4*EXP(equations!$D$4*(1/equations!$E$4-1/((273+J239)-equations!$F$4)))</f>
        <v>0.17042754177611263</v>
      </c>
      <c r="K243">
        <f>equations!$C$4*EXP(equations!$D$4*(1/equations!$E$4-1/((273+K239)-equations!$F$4)))</f>
        <v>0.17042754177611263</v>
      </c>
      <c r="L243">
        <f>equations!$C$4*EXP(equations!$D$4*(1/equations!$E$4-1/((273+L239)-equations!$F$4)))</f>
        <v>0.17042754177611263</v>
      </c>
      <c r="M243">
        <f>equations!$C$4*EXP(equations!$D$4*(1/equations!$E$4-1/((273+M239)-equations!$F$4)))</f>
        <v>0.17042754177611263</v>
      </c>
      <c r="N243">
        <f>equations!$C$4*EXP(equations!$D$4*(1/equations!$E$4-1/((273+N239)-equations!$F$4)))</f>
        <v>0.17042754177611263</v>
      </c>
    </row>
    <row r="244" spans="1:15" ht="12.75">
      <c r="A244" t="s">
        <v>15</v>
      </c>
      <c r="B244">
        <v>1993</v>
      </c>
      <c r="C244">
        <f aca="true" t="shared" si="86" ref="C244:N244">C242*C243</f>
        <v>0.005497662637939117</v>
      </c>
      <c r="D244">
        <f t="shared" si="86"/>
        <v>0.005497662637939117</v>
      </c>
      <c r="E244">
        <f t="shared" si="86"/>
        <v>0.005497662637939117</v>
      </c>
      <c r="F244">
        <f t="shared" si="86"/>
        <v>0.005497662637939117</v>
      </c>
      <c r="G244">
        <f t="shared" si="86"/>
        <v>0.005497662637939117</v>
      </c>
      <c r="H244">
        <f t="shared" si="86"/>
        <v>0.005497662637939117</v>
      </c>
      <c r="I244">
        <f t="shared" si="86"/>
        <v>0.005497662637939117</v>
      </c>
      <c r="J244">
        <f t="shared" si="86"/>
        <v>0.005497662637939117</v>
      </c>
      <c r="K244">
        <f t="shared" si="86"/>
        <v>0.005497662637939117</v>
      </c>
      <c r="L244">
        <f t="shared" si="86"/>
        <v>0.005497662637939117</v>
      </c>
      <c r="M244">
        <f t="shared" si="86"/>
        <v>0.005497662637939117</v>
      </c>
      <c r="N244">
        <f t="shared" si="86"/>
        <v>0.005497662637939117</v>
      </c>
      <c r="O244">
        <f>AVERAGE(C244:N244)</f>
        <v>0.005497662637939118</v>
      </c>
    </row>
    <row r="245" spans="1:14" ht="12.75">
      <c r="A245" t="s">
        <v>9</v>
      </c>
      <c r="B245">
        <v>1994</v>
      </c>
      <c r="C245" s="8">
        <f>C68-C67</f>
        <v>0</v>
      </c>
      <c r="D245" s="8">
        <f aca="true" t="shared" si="87" ref="D245:N245">D68-D67</f>
        <v>0</v>
      </c>
      <c r="E245" s="8">
        <f t="shared" si="87"/>
        <v>0</v>
      </c>
      <c r="F245" s="8">
        <f t="shared" si="87"/>
        <v>0</v>
      </c>
      <c r="G245" s="8">
        <f t="shared" si="87"/>
        <v>0</v>
      </c>
      <c r="H245" s="8">
        <f t="shared" si="87"/>
        <v>0</v>
      </c>
      <c r="I245" s="8">
        <f t="shared" si="87"/>
        <v>0</v>
      </c>
      <c r="J245" s="8">
        <f t="shared" si="87"/>
        <v>0</v>
      </c>
      <c r="K245" s="8">
        <f t="shared" si="87"/>
        <v>0</v>
      </c>
      <c r="L245" s="8">
        <f t="shared" si="87"/>
        <v>0</v>
      </c>
      <c r="M245" s="8">
        <f t="shared" si="87"/>
        <v>0</v>
      </c>
      <c r="N245" s="8">
        <f t="shared" si="87"/>
        <v>0</v>
      </c>
    </row>
    <row r="246" spans="1:14" ht="12.75">
      <c r="A246" t="s">
        <v>10</v>
      </c>
      <c r="B246">
        <v>1994</v>
      </c>
      <c r="C246">
        <f>(C67+C68)/2</f>
        <v>0</v>
      </c>
      <c r="D246">
        <f aca="true" t="shared" si="88" ref="D246:N246">(D67+D68)/2</f>
        <v>0</v>
      </c>
      <c r="E246">
        <f t="shared" si="88"/>
        <v>0</v>
      </c>
      <c r="F246">
        <f t="shared" si="88"/>
        <v>0</v>
      </c>
      <c r="G246">
        <f t="shared" si="88"/>
        <v>0</v>
      </c>
      <c r="H246">
        <f t="shared" si="88"/>
        <v>0</v>
      </c>
      <c r="I246">
        <f t="shared" si="88"/>
        <v>0</v>
      </c>
      <c r="J246">
        <f t="shared" si="88"/>
        <v>0</v>
      </c>
      <c r="K246">
        <f t="shared" si="88"/>
        <v>0</v>
      </c>
      <c r="L246">
        <f t="shared" si="88"/>
        <v>0</v>
      </c>
      <c r="M246">
        <f t="shared" si="88"/>
        <v>0</v>
      </c>
      <c r="N246">
        <f t="shared" si="88"/>
        <v>0</v>
      </c>
    </row>
    <row r="247" spans="1:14" ht="12.75">
      <c r="A247" t="s">
        <v>11</v>
      </c>
      <c r="B247">
        <v>1994</v>
      </c>
      <c r="C247">
        <f>equations!$C$20*(C246+equations!$D$20)*SQRT(C245)*(C$96/equations!$E$20)</f>
        <v>0</v>
      </c>
      <c r="D247">
        <f>equations!$C$20*(D246+equations!$D$20)*SQRT(D245)*(D$96/equations!$E$20)</f>
        <v>0</v>
      </c>
      <c r="E247">
        <f>equations!$C$20*(E246+equations!$D$20)*SQRT(E245)*(E$96/equations!$E$20)</f>
        <v>0</v>
      </c>
      <c r="F247">
        <f>equations!$C$20*(F246+equations!$D$20)*SQRT(F245)*(F$96/equations!$E$20)</f>
        <v>0</v>
      </c>
      <c r="G247">
        <f>equations!$C$20*(G246+equations!$D$20)*SQRT(G245)*(G$96/equations!$E$20)</f>
        <v>0</v>
      </c>
      <c r="H247">
        <f>equations!$C$20*(H246+equations!$D$20)*SQRT(H245)*(H$96/equations!$E$20)</f>
        <v>0</v>
      </c>
      <c r="I247">
        <f>equations!$C$20*(I246+equations!$D$20)*SQRT(I245)*(I$96/equations!$E$20)</f>
        <v>0</v>
      </c>
      <c r="J247">
        <f>equations!$C$20*(J246+equations!$D$20)*SQRT(J245)*(J$96/equations!$E$20)</f>
        <v>0</v>
      </c>
      <c r="K247">
        <f>equations!$C$20*(K246+equations!$D$20)*SQRT(K245)*(K$96/equations!$E$20)</f>
        <v>0</v>
      </c>
      <c r="L247">
        <f>equations!$C$20*(L246+equations!$D$20)*SQRT(L245)*(L$96/equations!$E$20)</f>
        <v>0</v>
      </c>
      <c r="M247">
        <f>equations!$C$20*(M246+equations!$D$20)*SQRT(M245)*(M$96/equations!$E$20)</f>
        <v>0</v>
      </c>
      <c r="N247">
        <f>equations!$C$20*(N246+equations!$D$20)*SQRT(N245)*(N$96/equations!$E$20)</f>
        <v>0</v>
      </c>
    </row>
    <row r="248" spans="1:14" ht="12.75">
      <c r="A248" t="s">
        <v>12</v>
      </c>
      <c r="B248">
        <v>1994</v>
      </c>
      <c r="C248">
        <f>MAX(0.5,(C247*30)/10)*equations!$G$20</f>
        <v>0.5</v>
      </c>
      <c r="D248">
        <f>MAX(0.5,(D247*30)/10)*equations!$G$20</f>
        <v>0.5</v>
      </c>
      <c r="E248">
        <f>MAX(0.5,(E247*30)/10)*equations!$G$20</f>
        <v>0.5</v>
      </c>
      <c r="F248">
        <f>MAX(0.5,(F247*30)/10)*equations!$G$20</f>
        <v>0.5</v>
      </c>
      <c r="G248">
        <f>MAX(0.5,(G247*30)/10)*equations!$G$20</f>
        <v>0.5</v>
      </c>
      <c r="H248">
        <f>MAX(0.5,(H247*30)/10)*equations!$G$20</f>
        <v>0.5</v>
      </c>
      <c r="I248">
        <f>MAX(0.5,(I247*30)/10)*equations!$G$20</f>
        <v>0.5</v>
      </c>
      <c r="J248">
        <f>MAX(0.5,(J247*30)/10)*equations!$G$20</f>
        <v>0.5</v>
      </c>
      <c r="K248">
        <f>MAX(0.5,(K247*30)/10)*equations!$G$20</f>
        <v>0.5</v>
      </c>
      <c r="L248">
        <f>MAX(0.5,(L247*30)/10)*equations!$G$20</f>
        <v>0.5</v>
      </c>
      <c r="M248">
        <f>MAX(0.5,(M247*30)/10)*equations!$G$20</f>
        <v>0.5</v>
      </c>
      <c r="N248">
        <f>MAX(0.5,(N247*30)/10)*equations!$G$20</f>
        <v>0.5</v>
      </c>
    </row>
    <row r="249" spans="1:14" ht="12.75">
      <c r="A249" t="s">
        <v>13</v>
      </c>
      <c r="B249">
        <v>1994</v>
      </c>
      <c r="C249">
        <f aca="true" t="shared" si="89" ref="C249:N249">1/(1+30*EXP(-8.5*(C66/C248)))</f>
        <v>0.03225806451612903</v>
      </c>
      <c r="D249">
        <f t="shared" si="89"/>
        <v>0.03225806451612903</v>
      </c>
      <c r="E249">
        <f t="shared" si="89"/>
        <v>0.03225806451612903</v>
      </c>
      <c r="F249">
        <f t="shared" si="89"/>
        <v>0.03225806451612903</v>
      </c>
      <c r="G249">
        <f t="shared" si="89"/>
        <v>0.03225806451612903</v>
      </c>
      <c r="H249">
        <f t="shared" si="89"/>
        <v>0.03225806451612903</v>
      </c>
      <c r="I249">
        <f t="shared" si="89"/>
        <v>0.03225806451612903</v>
      </c>
      <c r="J249">
        <f t="shared" si="89"/>
        <v>0.03225806451612903</v>
      </c>
      <c r="K249">
        <f t="shared" si="89"/>
        <v>0.03225806451612903</v>
      </c>
      <c r="L249">
        <f t="shared" si="89"/>
        <v>0.03225806451612903</v>
      </c>
      <c r="M249">
        <f t="shared" si="89"/>
        <v>0.03225806451612903</v>
      </c>
      <c r="N249">
        <f t="shared" si="89"/>
        <v>0.03225806451612903</v>
      </c>
    </row>
    <row r="250" spans="1:14" ht="12.75">
      <c r="A250" t="s">
        <v>14</v>
      </c>
      <c r="B250">
        <v>1994</v>
      </c>
      <c r="C250">
        <f>equations!$C$4*EXP(equations!$D$4*(1/equations!$E$4-1/((273+C246)-equations!$F$4)))</f>
        <v>0.17042754177611263</v>
      </c>
      <c r="D250">
        <f>equations!$C$4*EXP(equations!$D$4*(1/equations!$E$4-1/((273+D246)-equations!$F$4)))</f>
        <v>0.17042754177611263</v>
      </c>
      <c r="E250">
        <f>equations!$C$4*EXP(equations!$D$4*(1/equations!$E$4-1/((273+E246)-equations!$F$4)))</f>
        <v>0.17042754177611263</v>
      </c>
      <c r="F250">
        <f>equations!$C$4*EXP(equations!$D$4*(1/equations!$E$4-1/((273+F246)-equations!$F$4)))</f>
        <v>0.17042754177611263</v>
      </c>
      <c r="G250">
        <f>equations!$C$4*EXP(equations!$D$4*(1/equations!$E$4-1/((273+G246)-equations!$F$4)))</f>
        <v>0.17042754177611263</v>
      </c>
      <c r="H250">
        <f>equations!$C$4*EXP(equations!$D$4*(1/equations!$E$4-1/((273+H246)-equations!$F$4)))</f>
        <v>0.17042754177611263</v>
      </c>
      <c r="I250">
        <f>equations!$C$4*EXP(equations!$D$4*(1/equations!$E$4-1/((273+I246)-equations!$F$4)))</f>
        <v>0.17042754177611263</v>
      </c>
      <c r="J250">
        <f>equations!$C$4*EXP(equations!$D$4*(1/equations!$E$4-1/((273+J246)-equations!$F$4)))</f>
        <v>0.17042754177611263</v>
      </c>
      <c r="K250">
        <f>equations!$C$4*EXP(equations!$D$4*(1/equations!$E$4-1/((273+K246)-equations!$F$4)))</f>
        <v>0.17042754177611263</v>
      </c>
      <c r="L250">
        <f>equations!$C$4*EXP(equations!$D$4*(1/equations!$E$4-1/((273+L246)-equations!$F$4)))</f>
        <v>0.17042754177611263</v>
      </c>
      <c r="M250">
        <f>equations!$C$4*EXP(equations!$D$4*(1/equations!$E$4-1/((273+M246)-equations!$F$4)))</f>
        <v>0.17042754177611263</v>
      </c>
      <c r="N250">
        <f>equations!$C$4*EXP(equations!$D$4*(1/equations!$E$4-1/((273+N246)-equations!$F$4)))</f>
        <v>0.17042754177611263</v>
      </c>
    </row>
    <row r="251" spans="1:15" ht="12.75">
      <c r="A251" t="s">
        <v>15</v>
      </c>
      <c r="B251">
        <v>1994</v>
      </c>
      <c r="C251">
        <f aca="true" t="shared" si="90" ref="C251:N251">C249*C250</f>
        <v>0.005497662637939117</v>
      </c>
      <c r="D251">
        <f t="shared" si="90"/>
        <v>0.005497662637939117</v>
      </c>
      <c r="E251">
        <f t="shared" si="90"/>
        <v>0.005497662637939117</v>
      </c>
      <c r="F251">
        <f t="shared" si="90"/>
        <v>0.005497662637939117</v>
      </c>
      <c r="G251">
        <f t="shared" si="90"/>
        <v>0.005497662637939117</v>
      </c>
      <c r="H251">
        <f t="shared" si="90"/>
        <v>0.005497662637939117</v>
      </c>
      <c r="I251">
        <f t="shared" si="90"/>
        <v>0.005497662637939117</v>
      </c>
      <c r="J251">
        <f t="shared" si="90"/>
        <v>0.005497662637939117</v>
      </c>
      <c r="K251">
        <f t="shared" si="90"/>
        <v>0.005497662637939117</v>
      </c>
      <c r="L251">
        <f t="shared" si="90"/>
        <v>0.005497662637939117</v>
      </c>
      <c r="M251">
        <f t="shared" si="90"/>
        <v>0.005497662637939117</v>
      </c>
      <c r="N251">
        <f t="shared" si="90"/>
        <v>0.005497662637939117</v>
      </c>
      <c r="O251">
        <f>AVERAGE(C251:N251)</f>
        <v>0.005497662637939118</v>
      </c>
    </row>
    <row r="252" spans="1:14" ht="12.75">
      <c r="A252" t="s">
        <v>9</v>
      </c>
      <c r="B252">
        <v>1995</v>
      </c>
      <c r="C252" s="8">
        <f aca="true" t="shared" si="91" ref="C252:N252">C71-C70</f>
        <v>0</v>
      </c>
      <c r="D252" s="8">
        <f t="shared" si="91"/>
        <v>0</v>
      </c>
      <c r="E252" s="8">
        <f t="shared" si="91"/>
        <v>0</v>
      </c>
      <c r="F252" s="8">
        <f t="shared" si="91"/>
        <v>0</v>
      </c>
      <c r="G252" s="8">
        <f t="shared" si="91"/>
        <v>0</v>
      </c>
      <c r="H252" s="8">
        <f t="shared" si="91"/>
        <v>0</v>
      </c>
      <c r="I252" s="8">
        <f t="shared" si="91"/>
        <v>0</v>
      </c>
      <c r="J252" s="8">
        <f t="shared" si="91"/>
        <v>0</v>
      </c>
      <c r="K252" s="8">
        <f t="shared" si="91"/>
        <v>0</v>
      </c>
      <c r="L252" s="8">
        <f t="shared" si="91"/>
        <v>0</v>
      </c>
      <c r="M252" s="8">
        <f t="shared" si="91"/>
        <v>0</v>
      </c>
      <c r="N252" s="8">
        <f t="shared" si="91"/>
        <v>0</v>
      </c>
    </row>
    <row r="253" spans="1:14" ht="12.75">
      <c r="A253" t="s">
        <v>10</v>
      </c>
      <c r="B253">
        <v>1995</v>
      </c>
      <c r="C253">
        <f aca="true" t="shared" si="92" ref="C253:N253">(C70+C71)/2</f>
        <v>0</v>
      </c>
      <c r="D253">
        <f t="shared" si="92"/>
        <v>0</v>
      </c>
      <c r="E253">
        <f t="shared" si="92"/>
        <v>0</v>
      </c>
      <c r="F253">
        <f t="shared" si="92"/>
        <v>0</v>
      </c>
      <c r="G253">
        <f t="shared" si="92"/>
        <v>0</v>
      </c>
      <c r="H253">
        <f t="shared" si="92"/>
        <v>0</v>
      </c>
      <c r="I253">
        <f t="shared" si="92"/>
        <v>0</v>
      </c>
      <c r="J253">
        <f t="shared" si="92"/>
        <v>0</v>
      </c>
      <c r="K253">
        <f t="shared" si="92"/>
        <v>0</v>
      </c>
      <c r="L253">
        <f t="shared" si="92"/>
        <v>0</v>
      </c>
      <c r="M253">
        <f t="shared" si="92"/>
        <v>0</v>
      </c>
      <c r="N253">
        <f t="shared" si="92"/>
        <v>0</v>
      </c>
    </row>
    <row r="254" spans="1:14" ht="12.75">
      <c r="A254" t="s">
        <v>11</v>
      </c>
      <c r="B254">
        <v>1995</v>
      </c>
      <c r="C254">
        <f>equations!$C$20*(C253+equations!$D$20)*SQRT(C252)*(C$96/equations!$E$20)</f>
        <v>0</v>
      </c>
      <c r="D254">
        <f>equations!$C$20*(D253+equations!$D$20)*SQRT(D252)*(D$96/equations!$E$20)</f>
        <v>0</v>
      </c>
      <c r="E254">
        <f>equations!$C$20*(E253+equations!$D$20)*SQRT(E252)*(E$96/equations!$E$20)</f>
        <v>0</v>
      </c>
      <c r="F254">
        <f>equations!$C$20*(F253+equations!$D$20)*SQRT(F252)*(F$96/equations!$E$20)</f>
        <v>0</v>
      </c>
      <c r="G254">
        <f>equations!$C$20*(G253+equations!$D$20)*SQRT(G252)*(G$96/equations!$E$20)</f>
        <v>0</v>
      </c>
      <c r="H254">
        <f>equations!$C$20*(H253+equations!$D$20)*SQRT(H252)*(H$96/equations!$E$20)</f>
        <v>0</v>
      </c>
      <c r="I254">
        <f>equations!$C$20*(I253+equations!$D$20)*SQRT(I252)*(I$96/equations!$E$20)</f>
        <v>0</v>
      </c>
      <c r="J254">
        <f>equations!$C$20*(J253+equations!$D$20)*SQRT(J252)*(J$96/equations!$E$20)</f>
        <v>0</v>
      </c>
      <c r="K254">
        <f>equations!$C$20*(K253+equations!$D$20)*SQRT(K252)*(K$96/equations!$E$20)</f>
        <v>0</v>
      </c>
      <c r="L254">
        <f>equations!$C$20*(L253+equations!$D$20)*SQRT(L252)*(L$96/equations!$E$20)</f>
        <v>0</v>
      </c>
      <c r="M254">
        <f>equations!$C$20*(M253+equations!$D$20)*SQRT(M252)*(M$96/equations!$E$20)</f>
        <v>0</v>
      </c>
      <c r="N254">
        <f>equations!$C$20*(N253+equations!$D$20)*SQRT(N252)*(N$96/equations!$E$20)</f>
        <v>0</v>
      </c>
    </row>
    <row r="255" spans="1:14" ht="12.75">
      <c r="A255" t="s">
        <v>12</v>
      </c>
      <c r="B255">
        <v>1995</v>
      </c>
      <c r="C255">
        <f>MAX(0.5,(C254*30)/10)*equations!$G$20</f>
        <v>0.5</v>
      </c>
      <c r="D255">
        <f>MAX(0.5,(D254*30)/10)*equations!$G$20</f>
        <v>0.5</v>
      </c>
      <c r="E255">
        <f>MAX(0.5,(E254*30)/10)*equations!$G$20</f>
        <v>0.5</v>
      </c>
      <c r="F255">
        <f>MAX(0.5,(F254*30)/10)*equations!$G$20</f>
        <v>0.5</v>
      </c>
      <c r="G255">
        <f>MAX(0.5,(G254*30)/10)*equations!$G$20</f>
        <v>0.5</v>
      </c>
      <c r="H255">
        <f>MAX(0.5,(H254*30)/10)*equations!$G$20</f>
        <v>0.5</v>
      </c>
      <c r="I255">
        <f>MAX(0.5,(I254*30)/10)*equations!$G$20</f>
        <v>0.5</v>
      </c>
      <c r="J255">
        <f>MAX(0.5,(J254*30)/10)*equations!$G$20</f>
        <v>0.5</v>
      </c>
      <c r="K255">
        <f>MAX(0.5,(K254*30)/10)*equations!$G$20</f>
        <v>0.5</v>
      </c>
      <c r="L255">
        <f>MAX(0.5,(L254*30)/10)*equations!$G$20</f>
        <v>0.5</v>
      </c>
      <c r="M255">
        <f>MAX(0.5,(M254*30)/10)*equations!$G$20</f>
        <v>0.5</v>
      </c>
      <c r="N255">
        <f>MAX(0.5,(N254*30)/10)*equations!$G$20</f>
        <v>0.5</v>
      </c>
    </row>
    <row r="256" spans="1:14" ht="12.75">
      <c r="A256" t="s">
        <v>13</v>
      </c>
      <c r="B256">
        <v>1995</v>
      </c>
      <c r="C256">
        <f aca="true" t="shared" si="93" ref="C256:N256">1/(1+30*EXP(-8.5*(C69/C255)))</f>
        <v>0.03225806451612903</v>
      </c>
      <c r="D256">
        <f t="shared" si="93"/>
        <v>0.03225806451612903</v>
      </c>
      <c r="E256">
        <f t="shared" si="93"/>
        <v>0.03225806451612903</v>
      </c>
      <c r="F256">
        <f t="shared" si="93"/>
        <v>0.03225806451612903</v>
      </c>
      <c r="G256">
        <f t="shared" si="93"/>
        <v>0.03225806451612903</v>
      </c>
      <c r="H256">
        <f t="shared" si="93"/>
        <v>0.03225806451612903</v>
      </c>
      <c r="I256">
        <f t="shared" si="93"/>
        <v>0.03225806451612903</v>
      </c>
      <c r="J256">
        <f t="shared" si="93"/>
        <v>0.03225806451612903</v>
      </c>
      <c r="K256">
        <f t="shared" si="93"/>
        <v>0.03225806451612903</v>
      </c>
      <c r="L256">
        <f t="shared" si="93"/>
        <v>0.03225806451612903</v>
      </c>
      <c r="M256">
        <f t="shared" si="93"/>
        <v>0.03225806451612903</v>
      </c>
      <c r="N256">
        <f t="shared" si="93"/>
        <v>0.03225806451612903</v>
      </c>
    </row>
    <row r="257" spans="1:14" ht="12.75">
      <c r="A257" t="s">
        <v>14</v>
      </c>
      <c r="B257">
        <v>1995</v>
      </c>
      <c r="C257">
        <f>equations!$C$4*EXP(equations!$D$4*(1/equations!$E$4-1/((273+C253)-equations!$F$4)))</f>
        <v>0.17042754177611263</v>
      </c>
      <c r="D257">
        <f>equations!$C$4*EXP(equations!$D$4*(1/equations!$E$4-1/((273+D253)-equations!$F$4)))</f>
        <v>0.17042754177611263</v>
      </c>
      <c r="E257">
        <f>equations!$C$4*EXP(equations!$D$4*(1/equations!$E$4-1/((273+E253)-equations!$F$4)))</f>
        <v>0.17042754177611263</v>
      </c>
      <c r="F257">
        <f>equations!$C$4*EXP(equations!$D$4*(1/equations!$E$4-1/((273+F253)-equations!$F$4)))</f>
        <v>0.17042754177611263</v>
      </c>
      <c r="G257">
        <f>equations!$C$4*EXP(equations!$D$4*(1/equations!$E$4-1/((273+G253)-equations!$F$4)))</f>
        <v>0.17042754177611263</v>
      </c>
      <c r="H257">
        <f>equations!$C$4*EXP(equations!$D$4*(1/equations!$E$4-1/((273+H253)-equations!$F$4)))</f>
        <v>0.17042754177611263</v>
      </c>
      <c r="I257">
        <f>equations!$C$4*EXP(equations!$D$4*(1/equations!$E$4-1/((273+I253)-equations!$F$4)))</f>
        <v>0.17042754177611263</v>
      </c>
      <c r="J257">
        <f>equations!$C$4*EXP(equations!$D$4*(1/equations!$E$4-1/((273+J253)-equations!$F$4)))</f>
        <v>0.17042754177611263</v>
      </c>
      <c r="K257">
        <f>equations!$C$4*EXP(equations!$D$4*(1/equations!$E$4-1/((273+K253)-equations!$F$4)))</f>
        <v>0.17042754177611263</v>
      </c>
      <c r="L257">
        <f>equations!$C$4*EXP(equations!$D$4*(1/equations!$E$4-1/((273+L253)-equations!$F$4)))</f>
        <v>0.17042754177611263</v>
      </c>
      <c r="M257">
        <f>equations!$C$4*EXP(equations!$D$4*(1/equations!$E$4-1/((273+M253)-equations!$F$4)))</f>
        <v>0.17042754177611263</v>
      </c>
      <c r="N257">
        <f>equations!$C$4*EXP(equations!$D$4*(1/equations!$E$4-1/((273+N253)-equations!$F$4)))</f>
        <v>0.17042754177611263</v>
      </c>
    </row>
    <row r="258" spans="1:15" ht="12.75">
      <c r="A258" t="s">
        <v>15</v>
      </c>
      <c r="B258">
        <v>1995</v>
      </c>
      <c r="C258">
        <f aca="true" t="shared" si="94" ref="C258:N258">C256*C257</f>
        <v>0.005497662637939117</v>
      </c>
      <c r="D258">
        <f t="shared" si="94"/>
        <v>0.005497662637939117</v>
      </c>
      <c r="E258">
        <f t="shared" si="94"/>
        <v>0.005497662637939117</v>
      </c>
      <c r="F258">
        <f t="shared" si="94"/>
        <v>0.005497662637939117</v>
      </c>
      <c r="G258">
        <f t="shared" si="94"/>
        <v>0.005497662637939117</v>
      </c>
      <c r="H258">
        <f t="shared" si="94"/>
        <v>0.005497662637939117</v>
      </c>
      <c r="I258">
        <f t="shared" si="94"/>
        <v>0.005497662637939117</v>
      </c>
      <c r="J258">
        <f t="shared" si="94"/>
        <v>0.005497662637939117</v>
      </c>
      <c r="K258">
        <f t="shared" si="94"/>
        <v>0.005497662637939117</v>
      </c>
      <c r="L258">
        <f t="shared" si="94"/>
        <v>0.005497662637939117</v>
      </c>
      <c r="M258">
        <f t="shared" si="94"/>
        <v>0.005497662637939117</v>
      </c>
      <c r="N258">
        <f t="shared" si="94"/>
        <v>0.005497662637939117</v>
      </c>
      <c r="O258">
        <f>AVERAGE(C258:N258)</f>
        <v>0.005497662637939118</v>
      </c>
    </row>
    <row r="259" spans="1:14" ht="12.75">
      <c r="A259" t="s">
        <v>9</v>
      </c>
      <c r="B259">
        <v>1996</v>
      </c>
      <c r="C259" s="8">
        <f>C74-C73</f>
        <v>0</v>
      </c>
      <c r="D259" s="8">
        <f aca="true" t="shared" si="95" ref="D259:N259">D74-D73</f>
        <v>0</v>
      </c>
      <c r="E259" s="8">
        <f t="shared" si="95"/>
        <v>0</v>
      </c>
      <c r="F259" s="8">
        <f t="shared" si="95"/>
        <v>0</v>
      </c>
      <c r="G259" s="8">
        <f t="shared" si="95"/>
        <v>0</v>
      </c>
      <c r="H259" s="8">
        <f t="shared" si="95"/>
        <v>0</v>
      </c>
      <c r="I259" s="8">
        <f t="shared" si="95"/>
        <v>0</v>
      </c>
      <c r="J259" s="8">
        <f t="shared" si="95"/>
        <v>0</v>
      </c>
      <c r="K259" s="8">
        <f t="shared" si="95"/>
        <v>0</v>
      </c>
      <c r="L259" s="8">
        <f t="shared" si="95"/>
        <v>0</v>
      </c>
      <c r="M259" s="8">
        <f t="shared" si="95"/>
        <v>0</v>
      </c>
      <c r="N259" s="8">
        <f t="shared" si="95"/>
        <v>0</v>
      </c>
    </row>
    <row r="260" spans="1:14" ht="12.75">
      <c r="A260" t="s">
        <v>10</v>
      </c>
      <c r="B260">
        <v>1996</v>
      </c>
      <c r="C260">
        <f>(C73+C74)/2</f>
        <v>0</v>
      </c>
      <c r="D260">
        <f aca="true" t="shared" si="96" ref="D260:N260">(D73+D74)/2</f>
        <v>0</v>
      </c>
      <c r="E260">
        <f t="shared" si="96"/>
        <v>0</v>
      </c>
      <c r="F260">
        <f t="shared" si="96"/>
        <v>0</v>
      </c>
      <c r="G260">
        <f t="shared" si="96"/>
        <v>0</v>
      </c>
      <c r="H260">
        <f t="shared" si="96"/>
        <v>0</v>
      </c>
      <c r="I260">
        <f t="shared" si="96"/>
        <v>0</v>
      </c>
      <c r="J260">
        <f t="shared" si="96"/>
        <v>0</v>
      </c>
      <c r="K260">
        <f t="shared" si="96"/>
        <v>0</v>
      </c>
      <c r="L260">
        <f t="shared" si="96"/>
        <v>0</v>
      </c>
      <c r="M260">
        <f t="shared" si="96"/>
        <v>0</v>
      </c>
      <c r="N260">
        <f t="shared" si="96"/>
        <v>0</v>
      </c>
    </row>
    <row r="261" spans="1:14" ht="12.75">
      <c r="A261" t="s">
        <v>11</v>
      </c>
      <c r="B261">
        <v>1996</v>
      </c>
      <c r="C261">
        <f>equations!$C$20*(C260+equations!$D$20)*SQRT(C259)*(C$96/equations!$E$20)</f>
        <v>0</v>
      </c>
      <c r="D261">
        <f>equations!$C$20*(D260+equations!$D$20)*SQRT(D259)*(D$96/equations!$E$20)</f>
        <v>0</v>
      </c>
      <c r="E261">
        <f>equations!$C$20*(E260+equations!$D$20)*SQRT(E259)*(E$96/equations!$E$20)</f>
        <v>0</v>
      </c>
      <c r="F261">
        <f>equations!$C$20*(F260+equations!$D$20)*SQRT(F259)*(F$96/equations!$E$20)</f>
        <v>0</v>
      </c>
      <c r="G261">
        <f>equations!$C$20*(G260+equations!$D$20)*SQRT(G259)*(G$96/equations!$E$20)</f>
        <v>0</v>
      </c>
      <c r="H261">
        <f>equations!$C$20*(H260+equations!$D$20)*SQRT(H259)*(H$96/equations!$E$20)</f>
        <v>0</v>
      </c>
      <c r="I261">
        <f>equations!$C$20*(I260+equations!$D$20)*SQRT(I259)*(I$96/equations!$E$20)</f>
        <v>0</v>
      </c>
      <c r="J261">
        <f>equations!$C$20*(J260+equations!$D$20)*SQRT(J259)*(J$96/equations!$E$20)</f>
        <v>0</v>
      </c>
      <c r="K261">
        <f>equations!$C$20*(K260+equations!$D$20)*SQRT(K259)*(K$96/equations!$E$20)</f>
        <v>0</v>
      </c>
      <c r="L261">
        <f>equations!$C$20*(L260+equations!$D$20)*SQRT(L259)*(L$96/equations!$E$20)</f>
        <v>0</v>
      </c>
      <c r="M261">
        <f>equations!$C$20*(M260+equations!$D$20)*SQRT(M259)*(M$96/equations!$E$20)</f>
        <v>0</v>
      </c>
      <c r="N261">
        <f>equations!$C$20*(N260+equations!$D$20)*SQRT(N259)*(N$96/equations!$E$20)</f>
        <v>0</v>
      </c>
    </row>
    <row r="262" spans="1:14" ht="12.75">
      <c r="A262" t="s">
        <v>12</v>
      </c>
      <c r="B262">
        <v>1996</v>
      </c>
      <c r="C262">
        <f>MAX(0.5,(C261*30)/10)*equations!$G$20</f>
        <v>0.5</v>
      </c>
      <c r="D262">
        <f>MAX(0.5,(D261*30)/10)*equations!$G$20</f>
        <v>0.5</v>
      </c>
      <c r="E262">
        <f>MAX(0.5,(E261*30)/10)*equations!$G$20</f>
        <v>0.5</v>
      </c>
      <c r="F262">
        <f>MAX(0.5,(F261*30)/10)*equations!$G$20</f>
        <v>0.5</v>
      </c>
      <c r="G262">
        <f>MAX(0.5,(G261*30)/10)*equations!$G$20</f>
        <v>0.5</v>
      </c>
      <c r="H262">
        <f>MAX(0.5,(H261*30)/10)*equations!$G$20</f>
        <v>0.5</v>
      </c>
      <c r="I262">
        <f>MAX(0.5,(I261*30)/10)*equations!$G$20</f>
        <v>0.5</v>
      </c>
      <c r="J262">
        <f>MAX(0.5,(J261*30)/10)*equations!$G$20</f>
        <v>0.5</v>
      </c>
      <c r="K262">
        <f>MAX(0.5,(K261*30)/10)*equations!$G$20</f>
        <v>0.5</v>
      </c>
      <c r="L262">
        <f>MAX(0.5,(L261*30)/10)*equations!$G$20</f>
        <v>0.5</v>
      </c>
      <c r="M262">
        <f>MAX(0.5,(M261*30)/10)*equations!$G$20</f>
        <v>0.5</v>
      </c>
      <c r="N262">
        <f>MAX(0.5,(N261*30)/10)*equations!$G$20</f>
        <v>0.5</v>
      </c>
    </row>
    <row r="263" spans="1:14" ht="12.75">
      <c r="A263" t="s">
        <v>13</v>
      </c>
      <c r="B263">
        <v>1996</v>
      </c>
      <c r="C263">
        <f>1/(1+30*EXP(-8.5*(C72/C262)))</f>
        <v>0.03225806451612903</v>
      </c>
      <c r="D263">
        <f aca="true" t="shared" si="97" ref="D263:N263">1/(1+30*EXP(-8.5*(D72/D262)))</f>
        <v>0.03225806451612903</v>
      </c>
      <c r="E263">
        <f t="shared" si="97"/>
        <v>0.03225806451612903</v>
      </c>
      <c r="F263">
        <f t="shared" si="97"/>
        <v>0.03225806451612903</v>
      </c>
      <c r="G263">
        <f t="shared" si="97"/>
        <v>0.03225806451612903</v>
      </c>
      <c r="H263">
        <f t="shared" si="97"/>
        <v>0.03225806451612903</v>
      </c>
      <c r="I263">
        <f t="shared" si="97"/>
        <v>0.03225806451612903</v>
      </c>
      <c r="J263">
        <f t="shared" si="97"/>
        <v>0.03225806451612903</v>
      </c>
      <c r="K263">
        <f t="shared" si="97"/>
        <v>0.03225806451612903</v>
      </c>
      <c r="L263">
        <f t="shared" si="97"/>
        <v>0.03225806451612903</v>
      </c>
      <c r="M263">
        <f t="shared" si="97"/>
        <v>0.03225806451612903</v>
      </c>
      <c r="N263">
        <f t="shared" si="97"/>
        <v>0.03225806451612903</v>
      </c>
    </row>
    <row r="264" spans="1:14" ht="12.75">
      <c r="A264" t="s">
        <v>14</v>
      </c>
      <c r="B264">
        <v>1996</v>
      </c>
      <c r="C264">
        <f>equations!$C$4*EXP(equations!$D$4*(1/equations!$E$4-1/((273+C260)-equations!$F$4)))</f>
        <v>0.17042754177611263</v>
      </c>
      <c r="D264">
        <f>equations!$C$4*EXP(equations!$D$4*(1/equations!$E$4-1/((273+D260)-equations!$F$4)))</f>
        <v>0.17042754177611263</v>
      </c>
      <c r="E264">
        <f>equations!$C$4*EXP(equations!$D$4*(1/equations!$E$4-1/((273+E260)-equations!$F$4)))</f>
        <v>0.17042754177611263</v>
      </c>
      <c r="F264">
        <f>equations!$C$4*EXP(equations!$D$4*(1/equations!$E$4-1/((273+F260)-equations!$F$4)))</f>
        <v>0.17042754177611263</v>
      </c>
      <c r="G264">
        <f>equations!$C$4*EXP(equations!$D$4*(1/equations!$E$4-1/((273+G260)-equations!$F$4)))</f>
        <v>0.17042754177611263</v>
      </c>
      <c r="H264">
        <f>equations!$C$4*EXP(equations!$D$4*(1/equations!$E$4-1/((273+H260)-equations!$F$4)))</f>
        <v>0.17042754177611263</v>
      </c>
      <c r="I264">
        <f>equations!$C$4*EXP(equations!$D$4*(1/equations!$E$4-1/((273+I260)-equations!$F$4)))</f>
        <v>0.17042754177611263</v>
      </c>
      <c r="J264">
        <f>equations!$C$4*EXP(equations!$D$4*(1/equations!$E$4-1/((273+J260)-equations!$F$4)))</f>
        <v>0.17042754177611263</v>
      </c>
      <c r="K264">
        <f>equations!$C$4*EXP(equations!$D$4*(1/equations!$E$4-1/((273+K260)-equations!$F$4)))</f>
        <v>0.17042754177611263</v>
      </c>
      <c r="L264">
        <f>equations!$C$4*EXP(equations!$D$4*(1/equations!$E$4-1/((273+L260)-equations!$F$4)))</f>
        <v>0.17042754177611263</v>
      </c>
      <c r="M264">
        <f>equations!$C$4*EXP(equations!$D$4*(1/equations!$E$4-1/((273+M260)-equations!$F$4)))</f>
        <v>0.17042754177611263</v>
      </c>
      <c r="N264">
        <f>equations!$C$4*EXP(equations!$D$4*(1/equations!$E$4-1/((273+N260)-equations!$F$4)))</f>
        <v>0.17042754177611263</v>
      </c>
    </row>
    <row r="265" spans="1:15" ht="12.75">
      <c r="A265" t="s">
        <v>15</v>
      </c>
      <c r="B265">
        <v>1996</v>
      </c>
      <c r="C265">
        <f aca="true" t="shared" si="98" ref="C265:N265">C263*C264</f>
        <v>0.005497662637939117</v>
      </c>
      <c r="D265">
        <f t="shared" si="98"/>
        <v>0.005497662637939117</v>
      </c>
      <c r="E265">
        <f t="shared" si="98"/>
        <v>0.005497662637939117</v>
      </c>
      <c r="F265">
        <f t="shared" si="98"/>
        <v>0.005497662637939117</v>
      </c>
      <c r="G265">
        <f t="shared" si="98"/>
        <v>0.005497662637939117</v>
      </c>
      <c r="H265">
        <f t="shared" si="98"/>
        <v>0.005497662637939117</v>
      </c>
      <c r="I265">
        <f t="shared" si="98"/>
        <v>0.005497662637939117</v>
      </c>
      <c r="J265">
        <f t="shared" si="98"/>
        <v>0.005497662637939117</v>
      </c>
      <c r="K265">
        <f t="shared" si="98"/>
        <v>0.005497662637939117</v>
      </c>
      <c r="L265">
        <f t="shared" si="98"/>
        <v>0.005497662637939117</v>
      </c>
      <c r="M265">
        <f t="shared" si="98"/>
        <v>0.005497662637939117</v>
      </c>
      <c r="N265">
        <f t="shared" si="98"/>
        <v>0.005497662637939117</v>
      </c>
      <c r="O265">
        <f>AVERAGE(C265:N265)</f>
        <v>0.005497662637939118</v>
      </c>
    </row>
    <row r="266" spans="1:14" ht="12.75">
      <c r="A266" t="s">
        <v>9</v>
      </c>
      <c r="B266">
        <v>1997</v>
      </c>
      <c r="C266" s="8">
        <f>C77-C76</f>
        <v>0</v>
      </c>
      <c r="D266" s="8">
        <f aca="true" t="shared" si="99" ref="D266:N266">D77-D76</f>
        <v>0</v>
      </c>
      <c r="E266" s="8">
        <f t="shared" si="99"/>
        <v>0</v>
      </c>
      <c r="F266" s="8">
        <f t="shared" si="99"/>
        <v>0</v>
      </c>
      <c r="G266" s="8">
        <f t="shared" si="99"/>
        <v>0</v>
      </c>
      <c r="H266" s="8">
        <f t="shared" si="99"/>
        <v>0</v>
      </c>
      <c r="I266" s="8">
        <f t="shared" si="99"/>
        <v>0</v>
      </c>
      <c r="J266" s="8">
        <f t="shared" si="99"/>
        <v>0</v>
      </c>
      <c r="K266" s="8">
        <f t="shared" si="99"/>
        <v>0</v>
      </c>
      <c r="L266" s="8">
        <f t="shared" si="99"/>
        <v>0</v>
      </c>
      <c r="M266" s="8">
        <f t="shared" si="99"/>
        <v>0</v>
      </c>
      <c r="N266" s="8">
        <f t="shared" si="99"/>
        <v>0</v>
      </c>
    </row>
    <row r="267" spans="1:14" ht="12.75">
      <c r="A267" t="s">
        <v>10</v>
      </c>
      <c r="B267">
        <v>1997</v>
      </c>
      <c r="C267">
        <f>(C76+C77)/2</f>
        <v>0</v>
      </c>
      <c r="D267">
        <f aca="true" t="shared" si="100" ref="D267:N267">(D76+D77)/2</f>
        <v>0</v>
      </c>
      <c r="E267">
        <f t="shared" si="100"/>
        <v>0</v>
      </c>
      <c r="F267">
        <f t="shared" si="100"/>
        <v>0</v>
      </c>
      <c r="G267">
        <f t="shared" si="100"/>
        <v>0</v>
      </c>
      <c r="H267">
        <f t="shared" si="100"/>
        <v>0</v>
      </c>
      <c r="I267">
        <f t="shared" si="100"/>
        <v>0</v>
      </c>
      <c r="J267">
        <f t="shared" si="100"/>
        <v>0</v>
      </c>
      <c r="K267">
        <f t="shared" si="100"/>
        <v>0</v>
      </c>
      <c r="L267">
        <f t="shared" si="100"/>
        <v>0</v>
      </c>
      <c r="M267">
        <f t="shared" si="100"/>
        <v>0</v>
      </c>
      <c r="N267">
        <f t="shared" si="100"/>
        <v>0</v>
      </c>
    </row>
    <row r="268" spans="1:14" ht="12.75">
      <c r="A268" t="s">
        <v>11</v>
      </c>
      <c r="B268">
        <v>1997</v>
      </c>
      <c r="C268">
        <f>equations!$C$20*(C267+equations!$D$20)*SQRT(C266)*(C$96/equations!$E$20)</f>
        <v>0</v>
      </c>
      <c r="D268">
        <f>equations!$C$20*(D267+equations!$D$20)*SQRT(D266)*(D$96/equations!$E$20)</f>
        <v>0</v>
      </c>
      <c r="E268">
        <f>equations!$C$20*(E267+equations!$D$20)*SQRT(E266)*(E$96/equations!$E$20)</f>
        <v>0</v>
      </c>
      <c r="F268">
        <f>equations!$C$20*(F267+equations!$D$20)*SQRT(F266)*(F$96/equations!$E$20)</f>
        <v>0</v>
      </c>
      <c r="G268">
        <f>equations!$C$20*(G267+equations!$D$20)*SQRT(G266)*(G$96/equations!$E$20)</f>
        <v>0</v>
      </c>
      <c r="H268">
        <f>equations!$C$20*(H267+equations!$D$20)*SQRT(H266)*(H$96/equations!$E$20)</f>
        <v>0</v>
      </c>
      <c r="I268">
        <f>equations!$C$20*(I267+equations!$D$20)*SQRT(I266)*(I$96/equations!$E$20)</f>
        <v>0</v>
      </c>
      <c r="J268">
        <f>equations!$C$20*(J267+equations!$D$20)*SQRT(J266)*(J$96/equations!$E$20)</f>
        <v>0</v>
      </c>
      <c r="K268">
        <f>equations!$C$20*(K267+equations!$D$20)*SQRT(K266)*(K$96/equations!$E$20)</f>
        <v>0</v>
      </c>
      <c r="L268">
        <f>equations!$C$20*(L267+equations!$D$20)*SQRT(L266)*(L$96/equations!$E$20)</f>
        <v>0</v>
      </c>
      <c r="M268">
        <f>equations!$C$20*(M267+equations!$D$20)*SQRT(M266)*(M$96/equations!$E$20)</f>
        <v>0</v>
      </c>
      <c r="N268">
        <f>equations!$C$20*(N267+equations!$D$20)*SQRT(N266)*(N$96/equations!$E$20)</f>
        <v>0</v>
      </c>
    </row>
    <row r="269" spans="1:14" ht="12.75">
      <c r="A269" t="s">
        <v>12</v>
      </c>
      <c r="B269">
        <v>1997</v>
      </c>
      <c r="C269">
        <f>MAX(0.5,(C268*30)/10)*equations!$G$20</f>
        <v>0.5</v>
      </c>
      <c r="D269">
        <f>MAX(0.5,(D268*30)/10)*equations!$G$20</f>
        <v>0.5</v>
      </c>
      <c r="E269">
        <f>MAX(0.5,(E268*30)/10)*equations!$G$20</f>
        <v>0.5</v>
      </c>
      <c r="F269">
        <f>MAX(0.5,(F268*30)/10)*equations!$G$20</f>
        <v>0.5</v>
      </c>
      <c r="G269">
        <f>MAX(0.5,(G268*30)/10)*equations!$G$20</f>
        <v>0.5</v>
      </c>
      <c r="H269">
        <f>MAX(0.5,(H268*30)/10)*equations!$G$20</f>
        <v>0.5</v>
      </c>
      <c r="I269">
        <f>MAX(0.5,(I268*30)/10)*equations!$G$20</f>
        <v>0.5</v>
      </c>
      <c r="J269">
        <f>MAX(0.5,(J268*30)/10)*equations!$G$20</f>
        <v>0.5</v>
      </c>
      <c r="K269">
        <f>MAX(0.5,(K268*30)/10)*equations!$G$20</f>
        <v>0.5</v>
      </c>
      <c r="L269">
        <f>MAX(0.5,(L268*30)/10)*equations!$G$20</f>
        <v>0.5</v>
      </c>
      <c r="M269">
        <f>MAX(0.5,(M268*30)/10)*equations!$G$20</f>
        <v>0.5</v>
      </c>
      <c r="N269">
        <f>MAX(0.5,(N268*30)/10)*equations!$G$20</f>
        <v>0.5</v>
      </c>
    </row>
    <row r="270" spans="1:14" ht="12.75">
      <c r="A270" t="s">
        <v>13</v>
      </c>
      <c r="B270">
        <v>1997</v>
      </c>
      <c r="C270">
        <f>1/(1+30*EXP(-8.5*(C75/C269)))</f>
        <v>0.03225806451612903</v>
      </c>
      <c r="D270">
        <f aca="true" t="shared" si="101" ref="D270:N270">1/(1+30*EXP(-8.5*(D75/D269)))</f>
        <v>0.03225806451612903</v>
      </c>
      <c r="E270">
        <f t="shared" si="101"/>
        <v>0.03225806451612903</v>
      </c>
      <c r="F270">
        <f t="shared" si="101"/>
        <v>0.03225806451612903</v>
      </c>
      <c r="G270">
        <f t="shared" si="101"/>
        <v>0.03225806451612903</v>
      </c>
      <c r="H270">
        <f t="shared" si="101"/>
        <v>0.03225806451612903</v>
      </c>
      <c r="I270">
        <f t="shared" si="101"/>
        <v>0.03225806451612903</v>
      </c>
      <c r="J270">
        <f t="shared" si="101"/>
        <v>0.03225806451612903</v>
      </c>
      <c r="K270">
        <f t="shared" si="101"/>
        <v>0.03225806451612903</v>
      </c>
      <c r="L270">
        <f t="shared" si="101"/>
        <v>0.03225806451612903</v>
      </c>
      <c r="M270">
        <f t="shared" si="101"/>
        <v>0.03225806451612903</v>
      </c>
      <c r="N270">
        <f t="shared" si="101"/>
        <v>0.03225806451612903</v>
      </c>
    </row>
    <row r="271" spans="1:14" ht="12.75">
      <c r="A271" t="s">
        <v>14</v>
      </c>
      <c r="B271">
        <v>1997</v>
      </c>
      <c r="C271">
        <f>equations!$C$4*EXP(equations!$D$4*(1/equations!$E$4-1/((273+C267)-equations!$F$4)))</f>
        <v>0.17042754177611263</v>
      </c>
      <c r="D271">
        <f>equations!$C$4*EXP(equations!$D$4*(1/equations!$E$4-1/((273+D267)-equations!$F$4)))</f>
        <v>0.17042754177611263</v>
      </c>
      <c r="E271">
        <f>equations!$C$4*EXP(equations!$D$4*(1/equations!$E$4-1/((273+E267)-equations!$F$4)))</f>
        <v>0.17042754177611263</v>
      </c>
      <c r="F271">
        <f>equations!$C$4*EXP(equations!$D$4*(1/equations!$E$4-1/((273+F267)-equations!$F$4)))</f>
        <v>0.17042754177611263</v>
      </c>
      <c r="G271">
        <f>equations!$C$4*EXP(equations!$D$4*(1/equations!$E$4-1/((273+G267)-equations!$F$4)))</f>
        <v>0.17042754177611263</v>
      </c>
      <c r="H271">
        <f>equations!$C$4*EXP(equations!$D$4*(1/equations!$E$4-1/((273+H267)-equations!$F$4)))</f>
        <v>0.17042754177611263</v>
      </c>
      <c r="I271">
        <f>equations!$C$4*EXP(equations!$D$4*(1/equations!$E$4-1/((273+I267)-equations!$F$4)))</f>
        <v>0.17042754177611263</v>
      </c>
      <c r="J271">
        <f>equations!$C$4*EXP(equations!$D$4*(1/equations!$E$4-1/((273+J267)-equations!$F$4)))</f>
        <v>0.17042754177611263</v>
      </c>
      <c r="K271">
        <f>equations!$C$4*EXP(equations!$D$4*(1/equations!$E$4-1/((273+K267)-equations!$F$4)))</f>
        <v>0.17042754177611263</v>
      </c>
      <c r="L271">
        <f>equations!$C$4*EXP(equations!$D$4*(1/equations!$E$4-1/((273+L267)-equations!$F$4)))</f>
        <v>0.17042754177611263</v>
      </c>
      <c r="M271">
        <f>equations!$C$4*EXP(equations!$D$4*(1/equations!$E$4-1/((273+M267)-equations!$F$4)))</f>
        <v>0.17042754177611263</v>
      </c>
      <c r="N271">
        <f>equations!$C$4*EXP(equations!$D$4*(1/equations!$E$4-1/((273+N267)-equations!$F$4)))</f>
        <v>0.17042754177611263</v>
      </c>
    </row>
    <row r="272" spans="1:15" ht="12.75">
      <c r="A272" t="s">
        <v>15</v>
      </c>
      <c r="B272">
        <v>1997</v>
      </c>
      <c r="C272">
        <f aca="true" t="shared" si="102" ref="C272:N272">C270*C271</f>
        <v>0.005497662637939117</v>
      </c>
      <c r="D272">
        <f t="shared" si="102"/>
        <v>0.005497662637939117</v>
      </c>
      <c r="E272">
        <f t="shared" si="102"/>
        <v>0.005497662637939117</v>
      </c>
      <c r="F272">
        <f t="shared" si="102"/>
        <v>0.005497662637939117</v>
      </c>
      <c r="G272">
        <f t="shared" si="102"/>
        <v>0.005497662637939117</v>
      </c>
      <c r="H272">
        <f t="shared" si="102"/>
        <v>0.005497662637939117</v>
      </c>
      <c r="I272">
        <f t="shared" si="102"/>
        <v>0.005497662637939117</v>
      </c>
      <c r="J272">
        <f t="shared" si="102"/>
        <v>0.005497662637939117</v>
      </c>
      <c r="K272">
        <f t="shared" si="102"/>
        <v>0.005497662637939117</v>
      </c>
      <c r="L272">
        <f t="shared" si="102"/>
        <v>0.005497662637939117</v>
      </c>
      <c r="M272">
        <f t="shared" si="102"/>
        <v>0.005497662637939117</v>
      </c>
      <c r="N272">
        <f t="shared" si="102"/>
        <v>0.005497662637939117</v>
      </c>
      <c r="O272">
        <f>AVERAGE(C272:N272)</f>
        <v>0.005497662637939118</v>
      </c>
    </row>
    <row r="273" spans="1:14" ht="12.75">
      <c r="A273" t="s">
        <v>9</v>
      </c>
      <c r="B273">
        <v>1998</v>
      </c>
      <c r="C273" s="8">
        <f aca="true" t="shared" si="103" ref="C273:N273">C80-C79</f>
        <v>0</v>
      </c>
      <c r="D273" s="8">
        <f t="shared" si="103"/>
        <v>0</v>
      </c>
      <c r="E273" s="8">
        <f t="shared" si="103"/>
        <v>0</v>
      </c>
      <c r="F273" s="8">
        <f t="shared" si="103"/>
        <v>0</v>
      </c>
      <c r="G273" s="8">
        <f t="shared" si="103"/>
        <v>0</v>
      </c>
      <c r="H273" s="8">
        <f t="shared" si="103"/>
        <v>0</v>
      </c>
      <c r="I273" s="8">
        <f t="shared" si="103"/>
        <v>0</v>
      </c>
      <c r="J273" s="8">
        <f t="shared" si="103"/>
        <v>0</v>
      </c>
      <c r="K273" s="8">
        <f t="shared" si="103"/>
        <v>0</v>
      </c>
      <c r="L273" s="8">
        <f t="shared" si="103"/>
        <v>0</v>
      </c>
      <c r="M273" s="8">
        <f t="shared" si="103"/>
        <v>0</v>
      </c>
      <c r="N273" s="8">
        <f t="shared" si="103"/>
        <v>0</v>
      </c>
    </row>
    <row r="274" spans="1:14" ht="12.75">
      <c r="A274" t="s">
        <v>10</v>
      </c>
      <c r="B274">
        <v>1998</v>
      </c>
      <c r="C274">
        <f aca="true" t="shared" si="104" ref="C274:N274">(C79+C80)/2</f>
        <v>0</v>
      </c>
      <c r="D274">
        <f t="shared" si="104"/>
        <v>0</v>
      </c>
      <c r="E274">
        <f t="shared" si="104"/>
        <v>0</v>
      </c>
      <c r="F274">
        <f t="shared" si="104"/>
        <v>0</v>
      </c>
      <c r="G274">
        <f t="shared" si="104"/>
        <v>0</v>
      </c>
      <c r="H274">
        <f t="shared" si="104"/>
        <v>0</v>
      </c>
      <c r="I274">
        <f t="shared" si="104"/>
        <v>0</v>
      </c>
      <c r="J274">
        <f t="shared" si="104"/>
        <v>0</v>
      </c>
      <c r="K274">
        <f t="shared" si="104"/>
        <v>0</v>
      </c>
      <c r="L274">
        <f t="shared" si="104"/>
        <v>0</v>
      </c>
      <c r="M274">
        <f t="shared" si="104"/>
        <v>0</v>
      </c>
      <c r="N274">
        <f t="shared" si="104"/>
        <v>0</v>
      </c>
    </row>
    <row r="275" spans="1:14" ht="12.75">
      <c r="A275" t="s">
        <v>11</v>
      </c>
      <c r="B275">
        <v>1998</v>
      </c>
      <c r="C275">
        <f>equations!$C$20*(C274+equations!$D$20)*SQRT(C273)*(C$96/equations!$E$20)</f>
        <v>0</v>
      </c>
      <c r="D275">
        <f>equations!$C$20*(D274+equations!$D$20)*SQRT(D273)*(D$96/equations!$E$20)</f>
        <v>0</v>
      </c>
      <c r="E275">
        <f>equations!$C$20*(E274+equations!$D$20)*SQRT(E273)*(E$96/equations!$E$20)</f>
        <v>0</v>
      </c>
      <c r="F275">
        <f>equations!$C$20*(F274+equations!$D$20)*SQRT(F273)*(F$96/equations!$E$20)</f>
        <v>0</v>
      </c>
      <c r="G275">
        <f>equations!$C$20*(G274+equations!$D$20)*SQRT(G273)*(G$96/equations!$E$20)</f>
        <v>0</v>
      </c>
      <c r="H275">
        <f>equations!$C$20*(H274+equations!$D$20)*SQRT(H273)*(H$96/equations!$E$20)</f>
        <v>0</v>
      </c>
      <c r="I275">
        <f>equations!$C$20*(I274+equations!$D$20)*SQRT(I273)*(I$96/equations!$E$20)</f>
        <v>0</v>
      </c>
      <c r="J275">
        <f>equations!$C$20*(J274+equations!$D$20)*SQRT(J273)*(J$96/equations!$E$20)</f>
        <v>0</v>
      </c>
      <c r="K275">
        <f>equations!$C$20*(K274+equations!$D$20)*SQRT(K273)*(K$96/equations!$E$20)</f>
        <v>0</v>
      </c>
      <c r="L275">
        <f>equations!$C$20*(L274+equations!$D$20)*SQRT(L273)*(L$96/equations!$E$20)</f>
        <v>0</v>
      </c>
      <c r="M275">
        <f>equations!$C$20*(M274+equations!$D$20)*SQRT(M273)*(M$96/equations!$E$20)</f>
        <v>0</v>
      </c>
      <c r="N275">
        <f>equations!$C$20*(N274+equations!$D$20)*SQRT(N273)*(N$96/equations!$E$20)</f>
        <v>0</v>
      </c>
    </row>
    <row r="276" spans="1:14" ht="12.75">
      <c r="A276" t="s">
        <v>12</v>
      </c>
      <c r="B276">
        <v>1998</v>
      </c>
      <c r="C276">
        <f>MAX(0.5,(C275*30)/10)*equations!$G$20</f>
        <v>0.5</v>
      </c>
      <c r="D276">
        <f>MAX(0.5,(D275*30)/10)*equations!$G$20</f>
        <v>0.5</v>
      </c>
      <c r="E276">
        <f>MAX(0.5,(E275*30)/10)*equations!$G$20</f>
        <v>0.5</v>
      </c>
      <c r="F276">
        <f>MAX(0.5,(F275*30)/10)*equations!$G$20</f>
        <v>0.5</v>
      </c>
      <c r="G276">
        <f>MAX(0.5,(G275*30)/10)*equations!$G$20</f>
        <v>0.5</v>
      </c>
      <c r="H276">
        <f>MAX(0.5,(H275*30)/10)*equations!$G$20</f>
        <v>0.5</v>
      </c>
      <c r="I276">
        <f>MAX(0.5,(I275*30)/10)*equations!$G$20</f>
        <v>0.5</v>
      </c>
      <c r="J276">
        <f>MAX(0.5,(J275*30)/10)*equations!$G$20</f>
        <v>0.5</v>
      </c>
      <c r="K276">
        <f>MAX(0.5,(K275*30)/10)*equations!$G$20</f>
        <v>0.5</v>
      </c>
      <c r="L276">
        <f>MAX(0.5,(L275*30)/10)*equations!$G$20</f>
        <v>0.5</v>
      </c>
      <c r="M276">
        <f>MAX(0.5,(M275*30)/10)*equations!$G$20</f>
        <v>0.5</v>
      </c>
      <c r="N276">
        <f>MAX(0.5,(N275*30)/10)*equations!$G$20</f>
        <v>0.5</v>
      </c>
    </row>
    <row r="277" spans="1:14" ht="12.75">
      <c r="A277" t="s">
        <v>13</v>
      </c>
      <c r="B277">
        <v>1998</v>
      </c>
      <c r="C277">
        <f aca="true" t="shared" si="105" ref="C277:N277">1/(1+30*EXP(-8.5*(C78/C276)))</f>
        <v>0.03225806451612903</v>
      </c>
      <c r="D277">
        <f t="shared" si="105"/>
        <v>0.03225806451612903</v>
      </c>
      <c r="E277">
        <f t="shared" si="105"/>
        <v>0.03225806451612903</v>
      </c>
      <c r="F277">
        <f t="shared" si="105"/>
        <v>0.03225806451612903</v>
      </c>
      <c r="G277">
        <f t="shared" si="105"/>
        <v>0.03225806451612903</v>
      </c>
      <c r="H277">
        <f t="shared" si="105"/>
        <v>0.03225806451612903</v>
      </c>
      <c r="I277">
        <f t="shared" si="105"/>
        <v>0.03225806451612903</v>
      </c>
      <c r="J277">
        <f t="shared" si="105"/>
        <v>0.03225806451612903</v>
      </c>
      <c r="K277">
        <f t="shared" si="105"/>
        <v>0.03225806451612903</v>
      </c>
      <c r="L277">
        <f t="shared" si="105"/>
        <v>0.03225806451612903</v>
      </c>
      <c r="M277">
        <f t="shared" si="105"/>
        <v>0.03225806451612903</v>
      </c>
      <c r="N277">
        <f t="shared" si="105"/>
        <v>0.03225806451612903</v>
      </c>
    </row>
    <row r="278" spans="1:14" ht="12.75">
      <c r="A278" t="s">
        <v>14</v>
      </c>
      <c r="B278">
        <v>1998</v>
      </c>
      <c r="C278">
        <f>equations!$C$4*EXP(equations!$D$4*(1/equations!$E$4-1/((273+C274)-equations!$F$4)))</f>
        <v>0.17042754177611263</v>
      </c>
      <c r="D278">
        <f>equations!$C$4*EXP(equations!$D$4*(1/equations!$E$4-1/((273+D274)-equations!$F$4)))</f>
        <v>0.17042754177611263</v>
      </c>
      <c r="E278">
        <f>equations!$C$4*EXP(equations!$D$4*(1/equations!$E$4-1/((273+E274)-equations!$F$4)))</f>
        <v>0.17042754177611263</v>
      </c>
      <c r="F278">
        <f>equations!$C$4*EXP(equations!$D$4*(1/equations!$E$4-1/((273+F274)-equations!$F$4)))</f>
        <v>0.17042754177611263</v>
      </c>
      <c r="G278">
        <f>equations!$C$4*EXP(equations!$D$4*(1/equations!$E$4-1/((273+G274)-equations!$F$4)))</f>
        <v>0.17042754177611263</v>
      </c>
      <c r="H278">
        <f>equations!$C$4*EXP(equations!$D$4*(1/equations!$E$4-1/((273+H274)-equations!$F$4)))</f>
        <v>0.17042754177611263</v>
      </c>
      <c r="I278">
        <f>equations!$C$4*EXP(equations!$D$4*(1/equations!$E$4-1/((273+I274)-equations!$F$4)))</f>
        <v>0.17042754177611263</v>
      </c>
      <c r="J278">
        <f>equations!$C$4*EXP(equations!$D$4*(1/equations!$E$4-1/((273+J274)-equations!$F$4)))</f>
        <v>0.17042754177611263</v>
      </c>
      <c r="K278">
        <f>equations!$C$4*EXP(equations!$D$4*(1/equations!$E$4-1/((273+K274)-equations!$F$4)))</f>
        <v>0.17042754177611263</v>
      </c>
      <c r="L278">
        <f>equations!$C$4*EXP(equations!$D$4*(1/equations!$E$4-1/((273+L274)-equations!$F$4)))</f>
        <v>0.17042754177611263</v>
      </c>
      <c r="M278">
        <f>equations!$C$4*EXP(equations!$D$4*(1/equations!$E$4-1/((273+M274)-equations!$F$4)))</f>
        <v>0.17042754177611263</v>
      </c>
      <c r="N278">
        <f>equations!$C$4*EXP(equations!$D$4*(1/equations!$E$4-1/((273+N274)-equations!$F$4)))</f>
        <v>0.17042754177611263</v>
      </c>
    </row>
    <row r="279" spans="1:15" ht="12.75">
      <c r="A279" t="s">
        <v>15</v>
      </c>
      <c r="B279">
        <v>1998</v>
      </c>
      <c r="C279">
        <f aca="true" t="shared" si="106" ref="C279:N279">C277*C278</f>
        <v>0.005497662637939117</v>
      </c>
      <c r="D279">
        <f t="shared" si="106"/>
        <v>0.005497662637939117</v>
      </c>
      <c r="E279">
        <f t="shared" si="106"/>
        <v>0.005497662637939117</v>
      </c>
      <c r="F279">
        <f t="shared" si="106"/>
        <v>0.005497662637939117</v>
      </c>
      <c r="G279">
        <f t="shared" si="106"/>
        <v>0.005497662637939117</v>
      </c>
      <c r="H279">
        <f t="shared" si="106"/>
        <v>0.005497662637939117</v>
      </c>
      <c r="I279">
        <f t="shared" si="106"/>
        <v>0.005497662637939117</v>
      </c>
      <c r="J279">
        <f t="shared" si="106"/>
        <v>0.005497662637939117</v>
      </c>
      <c r="K279">
        <f t="shared" si="106"/>
        <v>0.005497662637939117</v>
      </c>
      <c r="L279">
        <f t="shared" si="106"/>
        <v>0.005497662637939117</v>
      </c>
      <c r="M279">
        <f t="shared" si="106"/>
        <v>0.005497662637939117</v>
      </c>
      <c r="N279">
        <f t="shared" si="106"/>
        <v>0.005497662637939117</v>
      </c>
      <c r="O279">
        <f>AVERAGE(C279:N279)</f>
        <v>0.005497662637939118</v>
      </c>
    </row>
    <row r="280" spans="1:14" ht="12.75">
      <c r="A280" t="s">
        <v>9</v>
      </c>
      <c r="B280">
        <v>1999</v>
      </c>
      <c r="C280" s="8">
        <f aca="true" t="shared" si="107" ref="C280:N280">C83-C82</f>
        <v>0</v>
      </c>
      <c r="D280" s="8">
        <f t="shared" si="107"/>
        <v>0</v>
      </c>
      <c r="E280" s="8">
        <f t="shared" si="107"/>
        <v>0</v>
      </c>
      <c r="F280" s="8">
        <f t="shared" si="107"/>
        <v>0</v>
      </c>
      <c r="G280" s="8">
        <f t="shared" si="107"/>
        <v>0</v>
      </c>
      <c r="H280" s="8">
        <f t="shared" si="107"/>
        <v>0</v>
      </c>
      <c r="I280" s="8">
        <f t="shared" si="107"/>
        <v>0</v>
      </c>
      <c r="J280" s="8">
        <f t="shared" si="107"/>
        <v>0</v>
      </c>
      <c r="K280" s="8">
        <f t="shared" si="107"/>
        <v>0</v>
      </c>
      <c r="L280" s="8">
        <f t="shared" si="107"/>
        <v>0</v>
      </c>
      <c r="M280" s="8">
        <f t="shared" si="107"/>
        <v>0</v>
      </c>
      <c r="N280" s="8">
        <f t="shared" si="107"/>
        <v>0</v>
      </c>
    </row>
    <row r="281" spans="1:14" ht="12.75">
      <c r="A281" t="s">
        <v>10</v>
      </c>
      <c r="B281">
        <v>1999</v>
      </c>
      <c r="C281">
        <f aca="true" t="shared" si="108" ref="C281:N281">(C82+C83)/2</f>
        <v>0</v>
      </c>
      <c r="D281">
        <f t="shared" si="108"/>
        <v>0</v>
      </c>
      <c r="E281">
        <f t="shared" si="108"/>
        <v>0</v>
      </c>
      <c r="F281">
        <f t="shared" si="108"/>
        <v>0</v>
      </c>
      <c r="G281">
        <f t="shared" si="108"/>
        <v>0</v>
      </c>
      <c r="H281">
        <f t="shared" si="108"/>
        <v>0</v>
      </c>
      <c r="I281">
        <f t="shared" si="108"/>
        <v>0</v>
      </c>
      <c r="J281">
        <f t="shared" si="108"/>
        <v>0</v>
      </c>
      <c r="K281">
        <f t="shared" si="108"/>
        <v>0</v>
      </c>
      <c r="L281">
        <f t="shared" si="108"/>
        <v>0</v>
      </c>
      <c r="M281">
        <f t="shared" si="108"/>
        <v>0</v>
      </c>
      <c r="N281">
        <f t="shared" si="108"/>
        <v>0</v>
      </c>
    </row>
    <row r="282" spans="1:29" ht="12.75">
      <c r="A282" t="s">
        <v>11</v>
      </c>
      <c r="B282">
        <v>1999</v>
      </c>
      <c r="C282">
        <f>equations!$C$20*(C281+equations!$D$20)*SQRT(C280)*(C$96/equations!$E$20)</f>
        <v>0</v>
      </c>
      <c r="D282">
        <f>equations!$C$20*(D281+equations!$D$20)*SQRT(D280)*(D$96/equations!$E$20)</f>
        <v>0</v>
      </c>
      <c r="E282">
        <f>equations!$C$20*(E281+equations!$D$20)*SQRT(E280)*(E$96/equations!$E$20)</f>
        <v>0</v>
      </c>
      <c r="F282">
        <f>equations!$C$20*(F281+equations!$D$20)*SQRT(F280)*(F$96/equations!$E$20)</f>
        <v>0</v>
      </c>
      <c r="G282">
        <f>equations!$C$20*(G281+equations!$D$20)*SQRT(G280)*(G$96/equations!$E$20)</f>
        <v>0</v>
      </c>
      <c r="H282">
        <f>equations!$C$20*(H281+equations!$D$20)*SQRT(H280)*(H$96/equations!$E$20)</f>
        <v>0</v>
      </c>
      <c r="I282">
        <f>equations!$C$20*(I281+equations!$D$20)*SQRT(I280)*(I$96/equations!$E$20)</f>
        <v>0</v>
      </c>
      <c r="J282">
        <f>equations!$C$20*(J281+equations!$D$20)*SQRT(J280)*(J$96/equations!$E$20)</f>
        <v>0</v>
      </c>
      <c r="K282">
        <f>equations!$C$20*(K281+equations!$D$20)*SQRT(K280)*(K$96/equations!$E$20)</f>
        <v>0</v>
      </c>
      <c r="L282">
        <f>equations!$C$20*(L281+equations!$D$20)*SQRT(L280)*(L$96/equations!$E$20)</f>
        <v>0</v>
      </c>
      <c r="M282">
        <f>equations!$C$20*(M281+equations!$D$20)*SQRT(M280)*(M$96/equations!$E$20)</f>
        <v>0</v>
      </c>
      <c r="N282">
        <f>equations!$C$20*(N281+equations!$D$20)*SQRT(N280)*(N$96/equations!$E$20)</f>
        <v>0</v>
      </c>
      <c r="R282" s="8"/>
      <c r="S282" s="8"/>
      <c r="T282" s="8"/>
      <c r="U282" s="8"/>
      <c r="V282" s="8"/>
      <c r="W282" s="8"/>
      <c r="X282" s="8"/>
      <c r="Y282" s="8"/>
      <c r="Z282" s="8"/>
      <c r="AA282" s="8"/>
      <c r="AB282" s="8"/>
      <c r="AC282" s="8"/>
    </row>
    <row r="283" spans="1:29" ht="12.75">
      <c r="A283" t="s">
        <v>12</v>
      </c>
      <c r="B283">
        <v>1999</v>
      </c>
      <c r="C283">
        <f>MAX(0.5,(C282*30)/10)*equations!$G$20</f>
        <v>0.5</v>
      </c>
      <c r="D283">
        <f>MAX(0.5,(D282*30)/10)*equations!$G$20</f>
        <v>0.5</v>
      </c>
      <c r="E283">
        <f>MAX(0.5,(E282*30)/10)*equations!$G$20</f>
        <v>0.5</v>
      </c>
      <c r="F283">
        <f>MAX(0.5,(F282*30)/10)*equations!$G$20</f>
        <v>0.5</v>
      </c>
      <c r="G283">
        <f>MAX(0.5,(G282*30)/10)*equations!$G$20</f>
        <v>0.5</v>
      </c>
      <c r="H283">
        <f>MAX(0.5,(H282*30)/10)*equations!$G$20</f>
        <v>0.5</v>
      </c>
      <c r="I283">
        <f>MAX(0.5,(I282*30)/10)*equations!$G$20</f>
        <v>0.5</v>
      </c>
      <c r="J283">
        <f>MAX(0.5,(J282*30)/10)*equations!$G$20</f>
        <v>0.5</v>
      </c>
      <c r="K283">
        <f>MAX(0.5,(K282*30)/10)*equations!$G$20</f>
        <v>0.5</v>
      </c>
      <c r="L283">
        <f>MAX(0.5,(L282*30)/10)*equations!$G$20</f>
        <v>0.5</v>
      </c>
      <c r="M283">
        <f>MAX(0.5,(M282*30)/10)*equations!$G$20</f>
        <v>0.5</v>
      </c>
      <c r="N283">
        <f>MAX(0.5,(N282*30)/10)*equations!$G$20</f>
        <v>0.5</v>
      </c>
      <c r="R283" s="8"/>
      <c r="S283" s="8"/>
      <c r="T283" s="8"/>
      <c r="U283" s="8"/>
      <c r="V283" s="8"/>
      <c r="W283" s="8"/>
      <c r="X283" s="8"/>
      <c r="Y283" s="8"/>
      <c r="Z283" s="8"/>
      <c r="AA283" s="8"/>
      <c r="AB283" s="8"/>
      <c r="AC283" s="8"/>
    </row>
    <row r="284" spans="1:29" ht="12.75">
      <c r="A284" t="s">
        <v>13</v>
      </c>
      <c r="B284">
        <v>1999</v>
      </c>
      <c r="C284">
        <f aca="true" t="shared" si="109" ref="C284:N284">1/(1+30*EXP(-8.5*(C81/C283)))</f>
        <v>0.03225806451612903</v>
      </c>
      <c r="D284">
        <f t="shared" si="109"/>
        <v>0.03225806451612903</v>
      </c>
      <c r="E284">
        <f t="shared" si="109"/>
        <v>0.03225806451612903</v>
      </c>
      <c r="F284">
        <f t="shared" si="109"/>
        <v>0.03225806451612903</v>
      </c>
      <c r="G284">
        <f t="shared" si="109"/>
        <v>0.03225806451612903</v>
      </c>
      <c r="H284">
        <f t="shared" si="109"/>
        <v>0.03225806451612903</v>
      </c>
      <c r="I284">
        <f t="shared" si="109"/>
        <v>0.03225806451612903</v>
      </c>
      <c r="J284">
        <f t="shared" si="109"/>
        <v>0.03225806451612903</v>
      </c>
      <c r="K284">
        <f t="shared" si="109"/>
        <v>0.03225806451612903</v>
      </c>
      <c r="L284">
        <f t="shared" si="109"/>
        <v>0.03225806451612903</v>
      </c>
      <c r="M284">
        <f t="shared" si="109"/>
        <v>0.03225806451612903</v>
      </c>
      <c r="N284">
        <f t="shared" si="109"/>
        <v>0.03225806451612903</v>
      </c>
      <c r="R284" s="8"/>
      <c r="S284" s="8"/>
      <c r="T284" s="8"/>
      <c r="U284" s="8"/>
      <c r="V284" s="8"/>
      <c r="W284" s="8"/>
      <c r="X284" s="8"/>
      <c r="Y284" s="8"/>
      <c r="Z284" s="8"/>
      <c r="AA284" s="8"/>
      <c r="AB284" s="8"/>
      <c r="AC284" s="8"/>
    </row>
    <row r="285" spans="1:29" ht="12.75">
      <c r="A285" t="s">
        <v>14</v>
      </c>
      <c r="B285">
        <v>1999</v>
      </c>
      <c r="C285">
        <f>equations!$C$4*EXP(equations!$D$4*(1/equations!$E$4-1/((273+C281)-equations!$F$4)))</f>
        <v>0.17042754177611263</v>
      </c>
      <c r="D285">
        <f>equations!$C$4*EXP(equations!$D$4*(1/equations!$E$4-1/((273+D281)-equations!$F$4)))</f>
        <v>0.17042754177611263</v>
      </c>
      <c r="E285">
        <f>equations!$C$4*EXP(equations!$D$4*(1/equations!$E$4-1/((273+E281)-equations!$F$4)))</f>
        <v>0.17042754177611263</v>
      </c>
      <c r="F285">
        <f>equations!$C$4*EXP(equations!$D$4*(1/equations!$E$4-1/((273+F281)-equations!$F$4)))</f>
        <v>0.17042754177611263</v>
      </c>
      <c r="G285">
        <f>equations!$C$4*EXP(equations!$D$4*(1/equations!$E$4-1/((273+G281)-equations!$F$4)))</f>
        <v>0.17042754177611263</v>
      </c>
      <c r="H285">
        <f>equations!$C$4*EXP(equations!$D$4*(1/equations!$E$4-1/((273+H281)-equations!$F$4)))</f>
        <v>0.17042754177611263</v>
      </c>
      <c r="I285">
        <f>equations!$C$4*EXP(equations!$D$4*(1/equations!$E$4-1/((273+I281)-equations!$F$4)))</f>
        <v>0.17042754177611263</v>
      </c>
      <c r="J285">
        <f>equations!$C$4*EXP(equations!$D$4*(1/equations!$E$4-1/((273+J281)-equations!$F$4)))</f>
        <v>0.17042754177611263</v>
      </c>
      <c r="K285">
        <f>equations!$C$4*EXP(equations!$D$4*(1/equations!$E$4-1/((273+K281)-equations!$F$4)))</f>
        <v>0.17042754177611263</v>
      </c>
      <c r="L285">
        <f>equations!$C$4*EXP(equations!$D$4*(1/equations!$E$4-1/((273+L281)-equations!$F$4)))</f>
        <v>0.17042754177611263</v>
      </c>
      <c r="M285">
        <f>equations!$C$4*EXP(equations!$D$4*(1/equations!$E$4-1/((273+M281)-equations!$F$4)))</f>
        <v>0.17042754177611263</v>
      </c>
      <c r="N285">
        <f>equations!$C$4*EXP(equations!$D$4*(1/equations!$E$4-1/((273+N281)-equations!$F$4)))</f>
        <v>0.17042754177611263</v>
      </c>
      <c r="R285" s="8"/>
      <c r="S285" s="8"/>
      <c r="T285" s="8"/>
      <c r="U285" s="8"/>
      <c r="V285" s="8"/>
      <c r="W285" s="8"/>
      <c r="X285" s="8"/>
      <c r="Y285" s="8"/>
      <c r="Z285" s="8"/>
      <c r="AA285" s="8"/>
      <c r="AB285" s="8"/>
      <c r="AC285" s="8"/>
    </row>
    <row r="286" spans="1:29" ht="12.75">
      <c r="A286" t="s">
        <v>15</v>
      </c>
      <c r="B286">
        <v>1999</v>
      </c>
      <c r="C286">
        <f aca="true" t="shared" si="110" ref="C286:N286">C284*C285</f>
        <v>0.005497662637939117</v>
      </c>
      <c r="D286">
        <f t="shared" si="110"/>
        <v>0.005497662637939117</v>
      </c>
      <c r="E286">
        <f t="shared" si="110"/>
        <v>0.005497662637939117</v>
      </c>
      <c r="F286">
        <f t="shared" si="110"/>
        <v>0.005497662637939117</v>
      </c>
      <c r="G286">
        <f t="shared" si="110"/>
        <v>0.005497662637939117</v>
      </c>
      <c r="H286">
        <f t="shared" si="110"/>
        <v>0.005497662637939117</v>
      </c>
      <c r="I286">
        <f t="shared" si="110"/>
        <v>0.005497662637939117</v>
      </c>
      <c r="J286">
        <f t="shared" si="110"/>
        <v>0.005497662637939117</v>
      </c>
      <c r="K286">
        <f t="shared" si="110"/>
        <v>0.005497662637939117</v>
      </c>
      <c r="L286">
        <f t="shared" si="110"/>
        <v>0.005497662637939117</v>
      </c>
      <c r="M286">
        <f t="shared" si="110"/>
        <v>0.005497662637939117</v>
      </c>
      <c r="N286">
        <f t="shared" si="110"/>
        <v>0.005497662637939117</v>
      </c>
      <c r="O286">
        <f>AVERAGE(C286:N286)</f>
        <v>0.005497662637939118</v>
      </c>
      <c r="R286" s="8"/>
      <c r="S286" s="8"/>
      <c r="T286" s="8"/>
      <c r="U286" s="8"/>
      <c r="V286" s="8"/>
      <c r="W286" s="8"/>
      <c r="X286" s="8"/>
      <c r="Y286" s="8"/>
      <c r="Z286" s="8"/>
      <c r="AA286" s="8"/>
      <c r="AB286" s="8"/>
      <c r="AC286" s="8"/>
    </row>
    <row r="287" spans="1:29" ht="12.75">
      <c r="A287" t="s">
        <v>9</v>
      </c>
      <c r="B287">
        <v>2000</v>
      </c>
      <c r="C287" s="8">
        <f aca="true" t="shared" si="111" ref="C287:N287">C86-C85</f>
        <v>0</v>
      </c>
      <c r="D287" s="8">
        <f t="shared" si="111"/>
        <v>0</v>
      </c>
      <c r="E287" s="8">
        <f t="shared" si="111"/>
        <v>0</v>
      </c>
      <c r="F287" s="8">
        <f t="shared" si="111"/>
        <v>0</v>
      </c>
      <c r="G287" s="8">
        <f t="shared" si="111"/>
        <v>0</v>
      </c>
      <c r="H287" s="8">
        <f t="shared" si="111"/>
        <v>0</v>
      </c>
      <c r="I287" s="8">
        <f t="shared" si="111"/>
        <v>0</v>
      </c>
      <c r="J287" s="8">
        <f t="shared" si="111"/>
        <v>0</v>
      </c>
      <c r="K287" s="8">
        <f t="shared" si="111"/>
        <v>0</v>
      </c>
      <c r="L287" s="8">
        <f t="shared" si="111"/>
        <v>0</v>
      </c>
      <c r="M287" s="8">
        <f t="shared" si="111"/>
        <v>0</v>
      </c>
      <c r="N287" s="8">
        <f t="shared" si="111"/>
        <v>0</v>
      </c>
      <c r="R287" s="8"/>
      <c r="S287" s="8"/>
      <c r="T287" s="8"/>
      <c r="U287" s="8"/>
      <c r="V287" s="8"/>
      <c r="W287" s="8"/>
      <c r="X287" s="8"/>
      <c r="Y287" s="8"/>
      <c r="Z287" s="8"/>
      <c r="AA287" s="8"/>
      <c r="AB287" s="8"/>
      <c r="AC287" s="8"/>
    </row>
    <row r="288" spans="1:29" ht="12.75">
      <c r="A288" t="s">
        <v>10</v>
      </c>
      <c r="B288">
        <v>2000</v>
      </c>
      <c r="C288">
        <f aca="true" t="shared" si="112" ref="C288:N288">(C85+C86)/2</f>
        <v>0</v>
      </c>
      <c r="D288">
        <f t="shared" si="112"/>
        <v>0</v>
      </c>
      <c r="E288">
        <f t="shared" si="112"/>
        <v>0</v>
      </c>
      <c r="F288">
        <f t="shared" si="112"/>
        <v>0</v>
      </c>
      <c r="G288">
        <f t="shared" si="112"/>
        <v>0</v>
      </c>
      <c r="H288">
        <f t="shared" si="112"/>
        <v>0</v>
      </c>
      <c r="I288">
        <f t="shared" si="112"/>
        <v>0</v>
      </c>
      <c r="J288">
        <f t="shared" si="112"/>
        <v>0</v>
      </c>
      <c r="K288">
        <f t="shared" si="112"/>
        <v>0</v>
      </c>
      <c r="L288">
        <f t="shared" si="112"/>
        <v>0</v>
      </c>
      <c r="M288">
        <f t="shared" si="112"/>
        <v>0</v>
      </c>
      <c r="N288">
        <f t="shared" si="112"/>
        <v>0</v>
      </c>
      <c r="R288" s="8"/>
      <c r="S288" s="8"/>
      <c r="T288" s="8"/>
      <c r="U288" s="8"/>
      <c r="V288" s="8"/>
      <c r="W288" s="8"/>
      <c r="X288" s="8"/>
      <c r="Y288" s="8"/>
      <c r="Z288" s="8"/>
      <c r="AA288" s="8"/>
      <c r="AB288" s="8"/>
      <c r="AC288" s="8"/>
    </row>
    <row r="289" spans="1:29" ht="12.75">
      <c r="A289" t="s">
        <v>11</v>
      </c>
      <c r="B289">
        <v>2000</v>
      </c>
      <c r="C289">
        <f>equations!$C$20*(C288+equations!$D$20)*SQRT(C287)*(C$96/equations!$E$20)</f>
        <v>0</v>
      </c>
      <c r="D289">
        <f>equations!$C$20*(D288+equations!$D$20)*SQRT(D287)*(D$96/equations!$E$20)</f>
        <v>0</v>
      </c>
      <c r="E289">
        <f>equations!$C$20*(E288+equations!$D$20)*SQRT(E287)*(E$96/equations!$E$20)</f>
        <v>0</v>
      </c>
      <c r="F289">
        <f>equations!$C$20*(F288+equations!$D$20)*SQRT(F287)*(F$96/equations!$E$20)</f>
        <v>0</v>
      </c>
      <c r="G289">
        <f>equations!$C$20*(G288+equations!$D$20)*SQRT(G287)*(G$96/equations!$E$20)</f>
        <v>0</v>
      </c>
      <c r="H289">
        <f>equations!$C$20*(H288+equations!$D$20)*SQRT(H287)*(H$96/equations!$E$20)</f>
        <v>0</v>
      </c>
      <c r="I289">
        <f>equations!$C$20*(I288+equations!$D$20)*SQRT(I287)*(I$96/equations!$E$20)</f>
        <v>0</v>
      </c>
      <c r="J289">
        <f>equations!$C$20*(J288+equations!$D$20)*SQRT(J287)*(J$96/equations!$E$20)</f>
        <v>0</v>
      </c>
      <c r="K289">
        <f>equations!$C$20*(K288+equations!$D$20)*SQRT(K287)*(K$96/equations!$E$20)</f>
        <v>0</v>
      </c>
      <c r="L289">
        <f>equations!$C$20*(L288+equations!$D$20)*SQRT(L287)*(L$96/equations!$E$20)</f>
        <v>0</v>
      </c>
      <c r="M289">
        <f>equations!$C$20*(M288+equations!$D$20)*SQRT(M287)*(M$96/equations!$E$20)</f>
        <v>0</v>
      </c>
      <c r="N289">
        <f>equations!$C$20*(N288+equations!$D$20)*SQRT(N287)*(N$96/equations!$E$20)</f>
        <v>0</v>
      </c>
      <c r="R289" s="8"/>
      <c r="S289" s="8"/>
      <c r="T289" s="8"/>
      <c r="U289" s="8"/>
      <c r="V289" s="8"/>
      <c r="W289" s="8"/>
      <c r="X289" s="8"/>
      <c r="Y289" s="8"/>
      <c r="Z289" s="8"/>
      <c r="AA289" s="8"/>
      <c r="AB289" s="8"/>
      <c r="AC289" s="8"/>
    </row>
    <row r="290" spans="1:29" ht="12.75">
      <c r="A290" t="s">
        <v>12</v>
      </c>
      <c r="B290">
        <v>2000</v>
      </c>
      <c r="C290">
        <f>MAX(0.5,(C289*30)/10)*equations!$G$20</f>
        <v>0.5</v>
      </c>
      <c r="D290">
        <f>MAX(0.5,(D289*30)/10)*equations!$G$20</f>
        <v>0.5</v>
      </c>
      <c r="E290">
        <f>MAX(0.5,(E289*30)/10)*equations!$G$20</f>
        <v>0.5</v>
      </c>
      <c r="F290">
        <f>MAX(0.5,(F289*30)/10)*equations!$G$20</f>
        <v>0.5</v>
      </c>
      <c r="G290">
        <f>MAX(0.5,(G289*30)/10)*equations!$G$20</f>
        <v>0.5</v>
      </c>
      <c r="H290">
        <f>MAX(0.5,(H289*30)/10)*equations!$G$20</f>
        <v>0.5</v>
      </c>
      <c r="I290">
        <f>MAX(0.5,(I289*30)/10)*equations!$G$20</f>
        <v>0.5</v>
      </c>
      <c r="J290">
        <f>MAX(0.5,(J289*30)/10)*equations!$G$20</f>
        <v>0.5</v>
      </c>
      <c r="K290">
        <f>MAX(0.5,(K289*30)/10)*equations!$G$20</f>
        <v>0.5</v>
      </c>
      <c r="L290">
        <f>MAX(0.5,(L289*30)/10)*equations!$G$20</f>
        <v>0.5</v>
      </c>
      <c r="M290">
        <f>MAX(0.5,(M289*30)/10)*equations!$G$20</f>
        <v>0.5</v>
      </c>
      <c r="N290">
        <f>MAX(0.5,(N289*30)/10)*equations!$G$20</f>
        <v>0.5</v>
      </c>
      <c r="R290" s="8"/>
      <c r="S290" s="8"/>
      <c r="T290" s="8"/>
      <c r="U290" s="8"/>
      <c r="V290" s="8"/>
      <c r="W290" s="8"/>
      <c r="X290" s="8"/>
      <c r="Y290" s="8"/>
      <c r="Z290" s="8"/>
      <c r="AA290" s="8"/>
      <c r="AB290" s="8"/>
      <c r="AC290" s="8"/>
    </row>
    <row r="291" spans="1:29" ht="12.75">
      <c r="A291" t="s">
        <v>13</v>
      </c>
      <c r="B291">
        <v>2000</v>
      </c>
      <c r="C291">
        <f aca="true" t="shared" si="113" ref="C291:N291">1/(1+30*EXP(-8.5*(C84/C290)))</f>
        <v>0.03225806451612903</v>
      </c>
      <c r="D291">
        <f t="shared" si="113"/>
        <v>0.03225806451612903</v>
      </c>
      <c r="E291">
        <f t="shared" si="113"/>
        <v>0.03225806451612903</v>
      </c>
      <c r="F291">
        <f t="shared" si="113"/>
        <v>0.03225806451612903</v>
      </c>
      <c r="G291">
        <f t="shared" si="113"/>
        <v>0.03225806451612903</v>
      </c>
      <c r="H291">
        <f t="shared" si="113"/>
        <v>0.03225806451612903</v>
      </c>
      <c r="I291">
        <f t="shared" si="113"/>
        <v>0.03225806451612903</v>
      </c>
      <c r="J291">
        <f t="shared" si="113"/>
        <v>0.03225806451612903</v>
      </c>
      <c r="K291">
        <f t="shared" si="113"/>
        <v>0.03225806451612903</v>
      </c>
      <c r="L291">
        <f t="shared" si="113"/>
        <v>0.03225806451612903</v>
      </c>
      <c r="M291">
        <f t="shared" si="113"/>
        <v>0.03225806451612903</v>
      </c>
      <c r="N291">
        <f t="shared" si="113"/>
        <v>0.03225806451612903</v>
      </c>
      <c r="R291" s="8"/>
      <c r="S291" s="8"/>
      <c r="T291" s="8"/>
      <c r="U291" s="8"/>
      <c r="V291" s="8"/>
      <c r="W291" s="8"/>
      <c r="X291" s="8"/>
      <c r="Y291" s="8"/>
      <c r="Z291" s="8"/>
      <c r="AA291" s="8"/>
      <c r="AB291" s="8"/>
      <c r="AC291" s="8"/>
    </row>
    <row r="292" spans="1:29" ht="12.75">
      <c r="A292" t="s">
        <v>14</v>
      </c>
      <c r="B292">
        <v>2000</v>
      </c>
      <c r="C292">
        <f>equations!$C$4*EXP(equations!$D$4*(1/equations!$E$4-1/((273+C288)-equations!$F$4)))</f>
        <v>0.17042754177611263</v>
      </c>
      <c r="D292">
        <f>equations!$C$4*EXP(equations!$D$4*(1/equations!$E$4-1/((273+D288)-equations!$F$4)))</f>
        <v>0.17042754177611263</v>
      </c>
      <c r="E292">
        <f>equations!$C$4*EXP(equations!$D$4*(1/equations!$E$4-1/((273+E288)-equations!$F$4)))</f>
        <v>0.17042754177611263</v>
      </c>
      <c r="F292">
        <f>equations!$C$4*EXP(equations!$D$4*(1/equations!$E$4-1/((273+F288)-equations!$F$4)))</f>
        <v>0.17042754177611263</v>
      </c>
      <c r="G292">
        <f>equations!$C$4*EXP(equations!$D$4*(1/equations!$E$4-1/((273+G288)-equations!$F$4)))</f>
        <v>0.17042754177611263</v>
      </c>
      <c r="H292">
        <f>equations!$C$4*EXP(equations!$D$4*(1/equations!$E$4-1/((273+H288)-equations!$F$4)))</f>
        <v>0.17042754177611263</v>
      </c>
      <c r="I292">
        <f>equations!$C$4*EXP(equations!$D$4*(1/equations!$E$4-1/((273+I288)-equations!$F$4)))</f>
        <v>0.17042754177611263</v>
      </c>
      <c r="J292">
        <f>equations!$C$4*EXP(equations!$D$4*(1/equations!$E$4-1/((273+J288)-equations!$F$4)))</f>
        <v>0.17042754177611263</v>
      </c>
      <c r="K292">
        <f>equations!$C$4*EXP(equations!$D$4*(1/equations!$E$4-1/((273+K288)-equations!$F$4)))</f>
        <v>0.17042754177611263</v>
      </c>
      <c r="L292">
        <f>equations!$C$4*EXP(equations!$D$4*(1/equations!$E$4-1/((273+L288)-equations!$F$4)))</f>
        <v>0.17042754177611263</v>
      </c>
      <c r="M292">
        <f>equations!$C$4*EXP(equations!$D$4*(1/equations!$E$4-1/((273+M288)-equations!$F$4)))</f>
        <v>0.17042754177611263</v>
      </c>
      <c r="N292">
        <f>equations!$C$4*EXP(equations!$D$4*(1/equations!$E$4-1/((273+N288)-equations!$F$4)))</f>
        <v>0.17042754177611263</v>
      </c>
      <c r="R292" s="8"/>
      <c r="S292" s="8"/>
      <c r="T292" s="8"/>
      <c r="U292" s="8"/>
      <c r="V292" s="8"/>
      <c r="W292" s="8"/>
      <c r="X292" s="8"/>
      <c r="Y292" s="8"/>
      <c r="Z292" s="8"/>
      <c r="AA292" s="8"/>
      <c r="AB292" s="8"/>
      <c r="AC292" s="8"/>
    </row>
    <row r="293" spans="1:15" ht="12.75">
      <c r="A293" t="s">
        <v>15</v>
      </c>
      <c r="B293">
        <v>2000</v>
      </c>
      <c r="C293">
        <f aca="true" t="shared" si="114" ref="C293:N293">C291*C292</f>
        <v>0.005497662637939117</v>
      </c>
      <c r="D293">
        <f t="shared" si="114"/>
        <v>0.005497662637939117</v>
      </c>
      <c r="E293">
        <f t="shared" si="114"/>
        <v>0.005497662637939117</v>
      </c>
      <c r="F293">
        <f t="shared" si="114"/>
        <v>0.005497662637939117</v>
      </c>
      <c r="G293">
        <f t="shared" si="114"/>
        <v>0.005497662637939117</v>
      </c>
      <c r="H293">
        <f t="shared" si="114"/>
        <v>0.005497662637939117</v>
      </c>
      <c r="I293">
        <f t="shared" si="114"/>
        <v>0.005497662637939117</v>
      </c>
      <c r="J293">
        <f t="shared" si="114"/>
        <v>0.005497662637939117</v>
      </c>
      <c r="K293">
        <f t="shared" si="114"/>
        <v>0.005497662637939117</v>
      </c>
      <c r="L293">
        <f t="shared" si="114"/>
        <v>0.005497662637939117</v>
      </c>
      <c r="M293">
        <f t="shared" si="114"/>
        <v>0.005497662637939117</v>
      </c>
      <c r="N293">
        <f t="shared" si="114"/>
        <v>0.005497662637939117</v>
      </c>
      <c r="O293">
        <f>AVERAGE(C293:N293)</f>
        <v>0.005497662637939118</v>
      </c>
    </row>
    <row r="295" spans="1:15" ht="12.75">
      <c r="A295" t="s">
        <v>16</v>
      </c>
      <c r="C295">
        <f>AVERAGE(C104,C111,C118,C125,C132,C139,C146,C258,C251,C244,C237,C230,C223,C216,C209,C202,C195,C188,C181,C174,C167,C160,C153,C265,C272,C279,C286,C293)</f>
        <v>0.011388015464302445</v>
      </c>
      <c r="D295">
        <f aca="true" t="shared" si="115" ref="D295:O295">AVERAGE(D104,D111,D118,D125,D132,D139,D146,D258,D251,D244,D237,D230,D223,D216,D209,D202,D195,D188,D181,D174,D167,D160,D153,D265,D272,D279,D286,D293)</f>
        <v>0.00933086899273897</v>
      </c>
      <c r="E295">
        <f t="shared" si="115"/>
        <v>0.010380159794615538</v>
      </c>
      <c r="F295">
        <f t="shared" si="115"/>
        <v>0.013530024966643257</v>
      </c>
      <c r="G295">
        <f t="shared" si="115"/>
        <v>0.02113377563312397</v>
      </c>
      <c r="H295">
        <f t="shared" si="115"/>
        <v>0.01598075743007556</v>
      </c>
      <c r="I295">
        <f t="shared" si="115"/>
        <v>0.042486302431678134</v>
      </c>
      <c r="J295">
        <f t="shared" si="115"/>
        <v>0.023396771200411354</v>
      </c>
      <c r="K295">
        <f t="shared" si="115"/>
        <v>0.021386027037573745</v>
      </c>
      <c r="L295">
        <f t="shared" si="115"/>
        <v>0.013231975864841128</v>
      </c>
      <c r="M295">
        <f t="shared" si="115"/>
        <v>0.008587651073379478</v>
      </c>
      <c r="N295">
        <f t="shared" si="115"/>
        <v>0.007428445158711007</v>
      </c>
      <c r="O295">
        <f t="shared" si="115"/>
        <v>0.016521731254007875</v>
      </c>
    </row>
    <row r="296" spans="1:15" ht="12.75">
      <c r="A296" t="s">
        <v>17</v>
      </c>
      <c r="C296">
        <f>STDEV(C104,C111,C118,C125,C132,C139,C146,C258,C251,C244,C237,C230,C223,C216,C209,C202,C195,C188,C181,C174,C167,C160,C153,C265,C272,C279,C286,C293)</f>
        <v>0.031168817425967648</v>
      </c>
      <c r="D296">
        <f aca="true" t="shared" si="116" ref="D296:O296">STDEV(D104,D111,D118,D125,D132,D139,D146,D258,D251,D244,D237,D230,D223,D216,D209,D202,D195,D188,D181,D174,D167,D160,D153,D265,D272,D279,D286,D293)</f>
        <v>0.020283421477585724</v>
      </c>
      <c r="E296">
        <f t="shared" si="116"/>
        <v>0.025835746507091615</v>
      </c>
      <c r="F296">
        <f t="shared" si="116"/>
        <v>0.04250326632422971</v>
      </c>
      <c r="G296">
        <f t="shared" si="116"/>
        <v>0.08273853291392877</v>
      </c>
      <c r="H296">
        <f t="shared" si="116"/>
        <v>0.05547132358061878</v>
      </c>
      <c r="I296">
        <f t="shared" si="116"/>
        <v>0.195725484457562</v>
      </c>
      <c r="J296">
        <f t="shared" si="116"/>
        <v>0.09471317989209639</v>
      </c>
      <c r="K296">
        <f t="shared" si="116"/>
        <v>0.08407332188201051</v>
      </c>
      <c r="L296">
        <f t="shared" si="116"/>
        <v>0.040926138720520505</v>
      </c>
      <c r="M296">
        <f t="shared" si="116"/>
        <v>0.016350681908481563</v>
      </c>
      <c r="N296">
        <f t="shared" si="116"/>
        <v>0.01021674077142567</v>
      </c>
      <c r="O296">
        <f t="shared" si="116"/>
        <v>0.05833388798845989</v>
      </c>
    </row>
    <row r="297" spans="3:15" ht="12.75">
      <c r="C297" t="s">
        <v>127</v>
      </c>
      <c r="D297" t="s">
        <v>128</v>
      </c>
      <c r="E297" t="s">
        <v>129</v>
      </c>
      <c r="F297" t="s">
        <v>130</v>
      </c>
      <c r="G297" t="s">
        <v>131</v>
      </c>
      <c r="H297" t="s">
        <v>132</v>
      </c>
      <c r="I297" t="s">
        <v>133</v>
      </c>
      <c r="J297" t="s">
        <v>134</v>
      </c>
      <c r="K297" t="s">
        <v>135</v>
      </c>
      <c r="L297" t="s">
        <v>136</v>
      </c>
      <c r="M297" t="s">
        <v>137</v>
      </c>
      <c r="N297" t="s">
        <v>138</v>
      </c>
      <c r="O297" t="s">
        <v>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CindyK</dc:creator>
  <cp:keywords/>
  <dc:description/>
  <cp:lastModifiedBy>NCEAS</cp:lastModifiedBy>
  <cp:lastPrinted>2006-06-19T21:04:50Z</cp:lastPrinted>
  <dcterms:created xsi:type="dcterms:W3CDTF">2006-06-19T20:40:57Z</dcterms:created>
  <dcterms:modified xsi:type="dcterms:W3CDTF">2010-03-13T01:05:48Z</dcterms:modified>
  <cp:category/>
  <cp:version/>
  <cp:contentType/>
  <cp:contentStatus/>
</cp:coreProperties>
</file>